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0" windowWidth="20730" windowHeight="11580"/>
  </bookViews>
  <sheets>
    <sheet name="Лист1" sheetId="1" r:id="rId1"/>
    <sheet name="Ожидаемое" sheetId="2" r:id="rId2"/>
  </sheets>
  <definedNames>
    <definedName name="_xlnm.Print_Titles" localSheetId="0">Лист1!$3:$3</definedName>
    <definedName name="_xlnm.Print_Titles" localSheetId="1">Ожидаемое!$3:$3</definedName>
    <definedName name="_xlnm.Print_Area" localSheetId="0">Лист1!$A$1:$E$109</definedName>
    <definedName name="_xlnm.Print_Area" localSheetId="1">Ожидаемое!$A$1:$E$47</definedName>
  </definedNames>
  <calcPr calcId="144525"/>
</workbook>
</file>

<file path=xl/calcChain.xml><?xml version="1.0" encoding="utf-8"?>
<calcChain xmlns="http://schemas.openxmlformats.org/spreadsheetml/2006/main">
  <c r="E51" i="1" l="1"/>
  <c r="E41" i="1"/>
  <c r="E20" i="1"/>
  <c r="D81" i="1" l="1"/>
  <c r="C81" i="1"/>
  <c r="E85" i="1"/>
  <c r="D72" i="1"/>
  <c r="C72" i="1"/>
  <c r="D77" i="1" l="1"/>
  <c r="C77" i="1"/>
  <c r="E80" i="1"/>
  <c r="E53" i="1" l="1"/>
  <c r="E36" i="1" l="1"/>
  <c r="E92" i="1" l="1"/>
  <c r="E32" i="1" l="1"/>
  <c r="E18" i="1"/>
  <c r="E44" i="1" l="1"/>
  <c r="E45" i="1" l="1"/>
  <c r="E26" i="1" l="1"/>
  <c r="E10" i="1" l="1"/>
  <c r="E11" i="1" l="1"/>
  <c r="E64" i="1" l="1"/>
  <c r="E9" i="1"/>
  <c r="E19" i="1" l="1"/>
  <c r="E40" i="1" l="1"/>
  <c r="E42" i="1"/>
  <c r="E43" i="1"/>
  <c r="F86" i="2" l="1"/>
  <c r="F84" i="2"/>
  <c r="F82" i="2"/>
  <c r="F77" i="2"/>
  <c r="F74" i="2"/>
  <c r="F68" i="2"/>
  <c r="F65" i="2"/>
  <c r="F61" i="2"/>
  <c r="F58" i="2"/>
  <c r="F49" i="2"/>
  <c r="F44" i="2"/>
  <c r="F12" i="2"/>
  <c r="F32" i="2" s="1"/>
  <c r="F4" i="2"/>
  <c r="E88" i="2"/>
  <c r="E87" i="2"/>
  <c r="D86" i="2"/>
  <c r="C86" i="2"/>
  <c r="E86" i="2" s="1"/>
  <c r="E85" i="2"/>
  <c r="D84" i="2"/>
  <c r="C84" i="2"/>
  <c r="E84" i="2" s="1"/>
  <c r="E83" i="2"/>
  <c r="D82" i="2"/>
  <c r="C82" i="2"/>
  <c r="E82" i="2" s="1"/>
  <c r="E81" i="2"/>
  <c r="E80" i="2"/>
  <c r="E79" i="2"/>
  <c r="E78" i="2"/>
  <c r="E77" i="2"/>
  <c r="D77" i="2"/>
  <c r="C77" i="2"/>
  <c r="E76" i="2"/>
  <c r="E75" i="2"/>
  <c r="D74" i="2"/>
  <c r="C74" i="2"/>
  <c r="E74" i="2" s="1"/>
  <c r="E73" i="2"/>
  <c r="E72" i="2"/>
  <c r="E71" i="2"/>
  <c r="E70" i="2"/>
  <c r="E69" i="2"/>
  <c r="D68" i="2"/>
  <c r="C68" i="2"/>
  <c r="E68" i="2" s="1"/>
  <c r="E67" i="2"/>
  <c r="E66" i="2"/>
  <c r="D65" i="2"/>
  <c r="C65" i="2"/>
  <c r="E65" i="2" s="1"/>
  <c r="E64" i="2"/>
  <c r="E63" i="2"/>
  <c r="E62" i="2"/>
  <c r="E61" i="2"/>
  <c r="D61" i="2"/>
  <c r="C61" i="2"/>
  <c r="E60" i="2"/>
  <c r="E59" i="2"/>
  <c r="D58" i="2"/>
  <c r="C58" i="2"/>
  <c r="E58" i="2" s="1"/>
  <c r="E57" i="2"/>
  <c r="E56" i="2"/>
  <c r="E55" i="2"/>
  <c r="E54" i="2"/>
  <c r="E52" i="2"/>
  <c r="E51" i="2"/>
  <c r="E50" i="2"/>
  <c r="D49" i="2"/>
  <c r="D89" i="2" s="1"/>
  <c r="C49" i="2"/>
  <c r="C89" i="2" s="1"/>
  <c r="E89" i="2" s="1"/>
  <c r="E45" i="2"/>
  <c r="D44" i="2"/>
  <c r="E44" i="2" s="1"/>
  <c r="C44" i="2"/>
  <c r="E43" i="2"/>
  <c r="E42" i="2"/>
  <c r="E41" i="2"/>
  <c r="E40" i="2"/>
  <c r="E39" i="2"/>
  <c r="E38" i="2"/>
  <c r="E34" i="2"/>
  <c r="E33" i="2"/>
  <c r="E30" i="2"/>
  <c r="E29" i="2"/>
  <c r="E28" i="2"/>
  <c r="E27" i="2"/>
  <c r="E26" i="2"/>
  <c r="E25" i="2"/>
  <c r="E24" i="2"/>
  <c r="E23" i="2"/>
  <c r="E22" i="2"/>
  <c r="E21" i="2"/>
  <c r="E20" i="2"/>
  <c r="E19" i="2"/>
  <c r="E17" i="2"/>
  <c r="E16" i="2"/>
  <c r="E15" i="2"/>
  <c r="E14" i="2"/>
  <c r="E13" i="2"/>
  <c r="D12" i="2"/>
  <c r="D32" i="2" s="1"/>
  <c r="C12" i="2"/>
  <c r="E12" i="2" s="1"/>
  <c r="E11" i="2"/>
  <c r="E10" i="2"/>
  <c r="E8" i="2"/>
  <c r="E7" i="2"/>
  <c r="E6" i="2"/>
  <c r="E5" i="2"/>
  <c r="D4" i="2"/>
  <c r="E4" i="2" s="1"/>
  <c r="C4" i="2"/>
  <c r="E47" i="1"/>
  <c r="F89" i="2" l="1"/>
  <c r="F47" i="2"/>
  <c r="D47" i="2"/>
  <c r="E49" i="2"/>
  <c r="C32" i="2"/>
  <c r="C47" i="2" s="1"/>
  <c r="E47" i="2" l="1"/>
  <c r="E32" i="2"/>
  <c r="D100" i="1" l="1"/>
  <c r="C100" i="1"/>
  <c r="E102" i="1"/>
  <c r="E101" i="1"/>
  <c r="E99" i="1"/>
  <c r="D98" i="1"/>
  <c r="C98" i="1"/>
  <c r="E97" i="1"/>
  <c r="D96" i="1"/>
  <c r="C96" i="1"/>
  <c r="E95" i="1"/>
  <c r="E94" i="1"/>
  <c r="E93" i="1"/>
  <c r="D91" i="1"/>
  <c r="C91" i="1"/>
  <c r="E90" i="1"/>
  <c r="E89" i="1"/>
  <c r="D88" i="1"/>
  <c r="C88" i="1"/>
  <c r="E87" i="1"/>
  <c r="E86" i="1"/>
  <c r="E84" i="1"/>
  <c r="E83" i="1"/>
  <c r="E82" i="1"/>
  <c r="E79" i="1"/>
  <c r="E78" i="1"/>
  <c r="E76" i="1"/>
  <c r="E75" i="1"/>
  <c r="E73" i="1"/>
  <c r="E71" i="1"/>
  <c r="E70" i="1"/>
  <c r="D69" i="1"/>
  <c r="C69" i="1"/>
  <c r="E68" i="1"/>
  <c r="E67" i="1"/>
  <c r="E66" i="1"/>
  <c r="E65" i="1"/>
  <c r="E63" i="1"/>
  <c r="E62" i="1"/>
  <c r="E61" i="1"/>
  <c r="D60" i="1"/>
  <c r="C60" i="1"/>
  <c r="D55" i="1"/>
  <c r="C55" i="1"/>
  <c r="E54" i="1"/>
  <c r="E52" i="1"/>
  <c r="E50" i="1"/>
  <c r="E49" i="1"/>
  <c r="E48" i="1"/>
  <c r="E39" i="1"/>
  <c r="E38" i="1"/>
  <c r="E35" i="1"/>
  <c r="E34" i="1"/>
  <c r="E33" i="1"/>
  <c r="E31" i="1"/>
  <c r="E30" i="1"/>
  <c r="E29" i="1"/>
  <c r="E28" i="1"/>
  <c r="E27" i="1"/>
  <c r="E25" i="1"/>
  <c r="E24" i="1"/>
  <c r="E22" i="1"/>
  <c r="E21" i="1"/>
  <c r="E17" i="1"/>
  <c r="E15" i="1"/>
  <c r="E14" i="1"/>
  <c r="D13" i="1"/>
  <c r="C13" i="1"/>
  <c r="E8" i="1"/>
  <c r="E7" i="1"/>
  <c r="E6" i="1"/>
  <c r="E5" i="1"/>
  <c r="D4" i="1"/>
  <c r="C4" i="1"/>
  <c r="C103" i="1" l="1"/>
  <c r="D103" i="1"/>
  <c r="E98" i="1"/>
  <c r="E100" i="1"/>
  <c r="E91" i="1"/>
  <c r="E96" i="1"/>
  <c r="E69" i="1"/>
  <c r="E77" i="1"/>
  <c r="E81" i="1"/>
  <c r="E60" i="1"/>
  <c r="E88" i="1"/>
  <c r="E72" i="1"/>
  <c r="E4" i="1"/>
  <c r="D37" i="1"/>
  <c r="D58" i="1" s="1"/>
  <c r="E55" i="1"/>
  <c r="C37" i="1"/>
  <c r="C58" i="1" s="1"/>
  <c r="E13" i="1"/>
  <c r="D104" i="1" l="1"/>
  <c r="C104" i="1"/>
  <c r="C110" i="1"/>
  <c r="D110" i="1"/>
  <c r="E103" i="1"/>
  <c r="E58" i="1"/>
  <c r="E37" i="1"/>
</calcChain>
</file>

<file path=xl/sharedStrings.xml><?xml version="1.0" encoding="utf-8"?>
<sst xmlns="http://schemas.openxmlformats.org/spreadsheetml/2006/main" count="380" uniqueCount="222">
  <si>
    <t>в тыс. руб.</t>
  </si>
  <si>
    <t>ДОХОДЫ</t>
  </si>
  <si>
    <t>код дохода</t>
  </si>
  <si>
    <t xml:space="preserve">Бюджет на 2018 год </t>
  </si>
  <si>
    <t xml:space="preserve">%  исполнения к бюджету на 2018 год </t>
  </si>
  <si>
    <t xml:space="preserve">Налоговые доходы </t>
  </si>
  <si>
    <t>Налог на доходы физических лиц</t>
  </si>
  <si>
    <t>00010102000010000110</t>
  </si>
  <si>
    <t>Налог, взимаемый в связи с применением упрощенной системы налогообложения</t>
  </si>
  <si>
    <t>00010501000000000110</t>
  </si>
  <si>
    <t>Единый налог на вмененный доход для отдельных видов деятельности</t>
  </si>
  <si>
    <t>00010502000020000110</t>
  </si>
  <si>
    <t>Единый сельскохозяйственный налог</t>
  </si>
  <si>
    <t>00010503000010000110</t>
  </si>
  <si>
    <t>Государственная пошлина по делам, рассматриваемым в судах общей юрисдикции, мировыми судьями</t>
  </si>
  <si>
    <t>00010803000010000110</t>
  </si>
  <si>
    <t>Гоосударственная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</si>
  <si>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00010807084010000110</t>
  </si>
  <si>
    <t xml:space="preserve">Неналоговые доходы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</si>
  <si>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</si>
  <si>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</si>
  <si>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</si>
  <si>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00011105070000000120
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</si>
  <si>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</si>
  <si>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</si>
  <si>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</si>
  <si>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</si>
  <si>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Плата за выбросы загрязняющих веществ в атмосферный воздух стационарными объектами</t>
  </si>
  <si>
    <t>00011201010010000120</t>
  </si>
  <si>
    <t>Плата за размещение отходов производства и потребления</t>
  </si>
  <si>
    <t>00011201040010000120</t>
  </si>
  <si>
    <t>Прочие доходы от компенсации затрат бюджетов муниципальных районов</t>
  </si>
  <si>
    <t>00011300000050000130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</si>
  <si>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</si>
  <si>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00011406013100000430</t>
  </si>
  <si>
    <t xml:space="preserve">Денежные взыскания ( штрафы) за нарушение законодательства о налогах и сборах </t>
  </si>
  <si>
    <t>00011603000000000140</t>
  </si>
  <si>
    <t xml:space="preserve">Денежные взыскания ( штрафы) за нарушение законодательства о применении контрольно-кассовой техники при осуществлении наличных денежных расчетов и ( или ) расчетов с использованием платежных карт  </t>
  </si>
  <si>
    <t>00011606000010000140</t>
  </si>
  <si>
    <t>Денежные взыскания ( 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</si>
  <si>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</si>
  <si>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 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</si>
  <si>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00011625000000000140</t>
  </si>
  <si>
    <t>Денежные взыскания ( 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</si>
  <si>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</si>
  <si>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 штрафы) за административные правонарушения в области дорожного движения</t>
  </si>
  <si>
    <t>00011630000010000140</t>
  </si>
  <si>
    <t>Суммы по искам о возмещении вреда, причиненного окружающей среде</t>
  </si>
  <si>
    <t>00011635000000000140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</si>
  <si>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</si>
  <si>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</si>
  <si>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</si>
  <si>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</si>
  <si>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Невыясненные поступления</t>
  </si>
  <si>
    <t>00011701050050000180</t>
  </si>
  <si>
    <t>ИТОГО НАЛОГОВЫЕ И НЕНАЛОГОВЫЕ ДОХОДЫ</t>
  </si>
  <si>
    <t>Дотации бюджетам муниципальных районов на выравнивание бюджетной обеспеченности</t>
  </si>
  <si>
    <t>00020215001050000151</t>
  </si>
  <si>
    <t>Дотации бюджетам муниципальных районов на поддержку мер по обеспечению сбалансированности бюджетов</t>
  </si>
  <si>
    <t>00020215002050000151</t>
  </si>
  <si>
    <t>Прочие субсидии бюджетам муниципальных районов</t>
  </si>
  <si>
    <t>00020229999050000151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</si>
  <si>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</si>
  <si>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00020230022000000151</t>
  </si>
  <si>
    <t>Субвенции местным бюджетам на выполнение передаваемых полномочий субъектов РФ</t>
  </si>
  <si>
    <t>00020230024050000151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</si>
  <si>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</si>
  <si>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00020235120050000151</t>
  </si>
  <si>
    <t>Прочие субвенции бюджетам муниципальных районов</t>
  </si>
  <si>
    <t>00020239999050000151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</si>
  <si>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</si>
  <si>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00020240014050000151</t>
  </si>
  <si>
    <t>ИТОГО БЕЗВОЗМЕЗДНЫЕ ПОСТУПЛЕНИЯ ОТ ДРУГИХ БЮДЖЕТОВ</t>
  </si>
  <si>
    <t>00020200000000000000</t>
  </si>
  <si>
    <t>ПРОЧИЕ БЕЗВОЗМЕЗДНЫЕ ПОСТУПЛЕНИЯ</t>
  </si>
  <si>
    <t>00020705030050000180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</si>
  <si>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</si>
  <si>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00021900000050000151</t>
  </si>
  <si>
    <t xml:space="preserve">ИТОГО ДОХОДОВ 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</si>
  <si>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</si>
  <si>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</si>
  <si>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</si>
  <si>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</si>
  <si>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</si>
  <si>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надзора</t>
  </si>
  <si>
    <t>Обеспечение проведение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</si>
  <si>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</si>
  <si>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</si>
  <si>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</si>
  <si>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</si>
  <si>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</si>
  <si>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</si>
  <si>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</si>
  <si>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</si>
  <si>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</si>
  <si>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</si>
  <si>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</si>
  <si>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</si>
  <si>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</si>
  <si>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</si>
  <si>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</si>
  <si>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Начальное профессиональное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</si>
  <si>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</si>
  <si>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</si>
  <si>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кинематография, средства массовой информации</t>
  </si>
  <si>
    <t xml:space="preserve">Культура </t>
  </si>
  <si>
    <t>Другие вопросы 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</si>
  <si>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</si>
  <si>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</si>
  <si>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</si>
  <si>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</si>
  <si>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 в области социальной политики</t>
  </si>
  <si>
    <t>Физическая культура и спорт</t>
  </si>
  <si>
    <t>Физическая культура</t>
  </si>
  <si>
    <t>Обслуживание долга</t>
  </si>
  <si>
    <t>Обслуживание государственного внутреннего и муниципального долга</t>
  </si>
  <si>
    <t>Межбюджетные трансферты</t>
  </si>
  <si>
    <t>Дотации на выравнивание бюджетной обеспеченности</t>
  </si>
  <si>
    <t>Прочие межбюджетные трансферты общего характера</t>
  </si>
  <si>
    <t>ИТОГО РАСХОДОВ</t>
  </si>
  <si>
    <t>Профицит(+)Дефицит(-)бюджета за счет внутренних источников</t>
  </si>
  <si>
    <t>0100</t>
  </si>
  <si>
    <t>0102</t>
  </si>
  <si>
    <t>0103</t>
  </si>
  <si>
    <t xml:space="preserve">0104      </t>
  </si>
  <si>
    <t>0105</t>
  </si>
  <si>
    <t>0106</t>
  </si>
  <si>
    <t>0107</t>
  </si>
  <si>
    <t>0111</t>
  </si>
  <si>
    <t>0113</t>
  </si>
  <si>
    <t>0300</t>
  </si>
  <si>
    <t>0309</t>
  </si>
  <si>
    <t>0314</t>
  </si>
  <si>
    <t>0400</t>
  </si>
  <si>
    <t>0405</t>
  </si>
  <si>
    <t>0408</t>
  </si>
  <si>
    <t>0412</t>
  </si>
  <si>
    <t>0500</t>
  </si>
  <si>
    <t>0502</t>
  </si>
  <si>
    <t>0503</t>
  </si>
  <si>
    <t>0700</t>
  </si>
  <si>
    <t>0701</t>
  </si>
  <si>
    <t>0702</t>
  </si>
  <si>
    <t>0703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</si>
  <si>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</si>
  <si>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</si>
  <si>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</si>
  <si>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</si>
  <si>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</si>
  <si>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</si>
  <si>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</si>
  <si>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</si>
  <si>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</si>
  <si>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</si>
  <si>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</si>
  <si>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1101</t>
  </si>
  <si>
    <t>1300</t>
  </si>
  <si>
    <t>1301</t>
  </si>
  <si>
    <t>1400</t>
  </si>
  <si>
    <t>1401</t>
  </si>
  <si>
    <t>1403</t>
  </si>
  <si>
    <t>9600</t>
  </si>
  <si>
    <t>РАСХОДЫ</t>
  </si>
  <si>
    <t>00010504020020000110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</si>
  <si>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</si>
  <si>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</si>
  <si>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00020220077050000151</t>
  </si>
  <si>
    <t>Субсидия бюджетам муниципальных районов на поддержку отрасли культуры</t>
  </si>
  <si>
    <t>00020225519050000151</t>
  </si>
  <si>
    <t>Исполнено на 01.04.2018 год</t>
  </si>
  <si>
    <t>Плата за сбросы загрязняющих веществ в водные объекты</t>
  </si>
  <si>
    <t>00011201030010000120</t>
  </si>
  <si>
    <t>00020225497050000151</t>
  </si>
  <si>
    <t>Субсидии бюджетам муниципальных районов на реализацию мероприятий по обеспечению жильем молодых семей</t>
  </si>
  <si>
    <t>Оценка ожидаемого исполнения бюджета Чунского районного муниципального образования за 2018 год</t>
  </si>
  <si>
    <t xml:space="preserve">Ожидаемое исполнение до конца 2018 года </t>
  </si>
  <si>
    <t>00011402053050000410</t>
  </si>
  <si>
    <t>Доходы от реализации иного имущества,находящегося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</si>
  <si>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Субсидия бюджетам на реализацию мероприятий по обеспечению жильем молодых семей</t>
  </si>
  <si>
    <t xml:space="preserve">Земельный налог </t>
  </si>
  <si>
    <t>00010606000000000110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</si>
  <si>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  </t>
  </si>
  <si>
    <t>00011633050050000140</t>
  </si>
  <si>
    <t>Субсидии бюджетам на поддержку отрасли культуры</t>
  </si>
  <si>
    <t>Начальник финансового управления администрации Чунского района</t>
  </si>
  <si>
    <t>И.А.Малащенко</t>
  </si>
  <si>
    <t>00010807150010000110</t>
  </si>
  <si>
    <t>Гоосударственная пошлина за выдачу разрешения на рекламную конструкцию</t>
  </si>
  <si>
    <t>Другие вопросы в области жилищно-коммунального хозяйства</t>
  </si>
  <si>
    <t>0505</t>
  </si>
  <si>
    <t xml:space="preserve">Прочие межбюджетные трансферты, передаваемые бюджетам муниципальных районов </t>
  </si>
  <si>
    <t>00020249999050000151</t>
  </si>
  <si>
    <t xml:space="preserve">Бюджет на 2020 год </t>
  </si>
  <si>
    <t xml:space="preserve">%  исполнения к бюджету на 2020 год </t>
  </si>
  <si>
    <t>Водное хозяйства</t>
  </si>
  <si>
    <t>0406</t>
  </si>
  <si>
    <t>Подготовка и повышение квалификации</t>
  </si>
  <si>
    <t>0705</t>
  </si>
  <si>
    <t>00011201041010000120</t>
  </si>
  <si>
    <t>00011201042010000120</t>
  </si>
  <si>
    <t>Административные штрафы, установленные Кодексом РФ об административных правонарушениях</t>
  </si>
  <si>
    <t>00011601000010000140</t>
  </si>
  <si>
    <t>Платежи в целях возмещения причиненного ущерба (убытков)</t>
  </si>
  <si>
    <t>00011610000000000140</t>
  </si>
  <si>
    <t>00020225467050000150</t>
  </si>
  <si>
    <t>Ссубсидия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</si>
  <si>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Субвенция бюджетам муниципальных районов на проведение Всероссийской переписи населения 2020 года</t>
  </si>
  <si>
    <t>00020240014050000150</t>
  </si>
  <si>
    <t>00020239999050000150</t>
  </si>
  <si>
    <t>00020235469050000150</t>
  </si>
  <si>
    <t>00020235120050000150</t>
  </si>
  <si>
    <t>00020230024050000150</t>
  </si>
  <si>
    <t>00020230022000000150</t>
  </si>
  <si>
    <t>00020229999050000150</t>
  </si>
  <si>
    <t>00020227112050000150</t>
  </si>
  <si>
    <t>00020225519000000150</t>
  </si>
  <si>
    <t>00020215001050000150</t>
  </si>
  <si>
    <t>00021900000050000150</t>
  </si>
  <si>
    <t>Справка об исполнении районного бюджета на 01.04.2020 года</t>
  </si>
  <si>
    <t>Исполнено на 01.04.2020 год</t>
  </si>
  <si>
    <t>Плата за размещение твердых коммунальных отходов</t>
  </si>
  <si>
    <t xml:space="preserve">Плата за размещение отходов производства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</si>
</sst>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0.0"/>
  </numFmts>
  <fonts count="12" x14ac:knownFonts="1">
    <font>
      <sz val="10"/>
      <name val="Arial Cyr"/>
      <charset val="204"/>
    </font>
    <font>
      <sz val="10"/>
      <name val="Arial Cyr"/>
      <charset val="204"/>
    </font>
    <font>
      <b/>
      <sz val="18"/>
      <name val="Times New Roman"/>
      <family val="1"/>
      <charset val="204"/>
    </font>
    <font>
      <sz val="18"/>
      <name val="Arial Cyr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>
      <alignment horizontal="left" vertical="top" wrapText="1"/>
    </xf>
  </cellStyleXfs>
  <cellXfs count="66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left"/>
    </xf>
    <xf numFmtId="164" fontId="6" fillId="0" borderId="0" xfId="2" applyNumberFormat="1" applyFont="1" applyBorder="1" applyAlignment="1" applyProtection="1">
      <alignment horizontal="center" vertical="center"/>
      <protection locked="0"/>
    </xf>
    <xf numFmtId="164" fontId="4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1" xfId="2" applyFont="1" applyFill="1" applyBorder="1" applyAlignment="1" applyProtection="1">
      <alignment horizontal="center" vertical="center" wrapText="1"/>
      <protection hidden="1"/>
    </xf>
    <xf numFmtId="49" fontId="6" fillId="0" borderId="1" xfId="2" applyNumberFormat="1" applyFont="1" applyBorder="1" applyAlignment="1" applyProtection="1">
      <alignment horizontal="center" vertical="center" wrapText="1"/>
      <protection hidden="1"/>
    </xf>
    <xf numFmtId="164" fontId="6" fillId="0" borderId="1" xfId="2" applyNumberFormat="1" applyFont="1" applyBorder="1" applyAlignment="1" applyProtection="1">
      <alignment horizontal="center" vertical="center" wrapText="1"/>
      <protection hidden="1"/>
    </xf>
    <xf numFmtId="164" fontId="6" fillId="0" borderId="1" xfId="2" applyNumberFormat="1" applyFont="1" applyBorder="1" applyAlignment="1" applyProtection="1">
      <alignment horizontal="center" vertical="center" wrapText="1"/>
      <protection locked="0" hidden="1"/>
    </xf>
    <xf numFmtId="0" fontId="6" fillId="0" borderId="1" xfId="2" applyFont="1" applyBorder="1" applyAlignment="1" applyProtection="1">
      <alignment horizontal="center" vertical="center" wrapText="1"/>
      <protection hidden="1"/>
    </xf>
    <xf numFmtId="3" fontId="6" fillId="0" borderId="0" xfId="2" applyNumberFormat="1" applyFont="1" applyBorder="1" applyAlignment="1" applyProtection="1">
      <alignment horizontal="center" vertical="center" wrapText="1"/>
      <protection hidden="1"/>
    </xf>
    <xf numFmtId="49" fontId="9" fillId="0" borderId="1" xfId="2" applyNumberFormat="1" applyFont="1" applyBorder="1" applyAlignment="1" applyProtection="1">
      <alignment horizontal="center" wrapText="1"/>
      <protection hidden="1"/>
    </xf>
    <xf numFmtId="3" fontId="9" fillId="0" borderId="0" xfId="2" applyNumberFormat="1" applyFont="1" applyBorder="1" applyAlignment="1" applyProtection="1">
      <alignment horizontal="center" wrapText="1"/>
      <protection hidden="1"/>
    </xf>
    <xf numFmtId="0" fontId="10" fillId="2" borderId="1" xfId="2" applyFont="1" applyFill="1" applyBorder="1" applyAlignment="1" applyProtection="1">
      <alignment horizontal="justify" wrapText="1"/>
      <protection hidden="1"/>
    </xf>
    <xf numFmtId="49" fontId="7" fillId="0" borderId="1" xfId="2" applyNumberFormat="1" applyFont="1" applyBorder="1" applyAlignment="1" applyProtection="1">
      <alignment horizontal="center" wrapText="1"/>
      <protection locked="0"/>
    </xf>
    <xf numFmtId="164" fontId="7" fillId="0" borderId="1" xfId="1" applyNumberFormat="1" applyFont="1" applyBorder="1" applyAlignment="1" applyProtection="1">
      <alignment horizontal="center" wrapText="1"/>
      <protection locked="0"/>
    </xf>
    <xf numFmtId="3" fontId="7" fillId="0" borderId="0" xfId="1" applyNumberFormat="1" applyFont="1" applyBorder="1" applyAlignment="1" applyProtection="1">
      <alignment horizontal="center" wrapText="1"/>
      <protection locked="0"/>
    </xf>
    <xf numFmtId="164" fontId="7" fillId="3" borderId="1" xfId="1" applyNumberFormat="1" applyFont="1" applyFill="1" applyBorder="1" applyAlignment="1" applyProtection="1">
      <alignment horizontal="center" wrapText="1"/>
      <protection locked="0"/>
    </xf>
    <xf numFmtId="3" fontId="9" fillId="0" borderId="0" xfId="1" applyNumberFormat="1" applyFont="1" applyBorder="1" applyAlignment="1" applyProtection="1">
      <alignment horizontal="center" wrapText="1"/>
      <protection locked="0"/>
    </xf>
    <xf numFmtId="3" fontId="7" fillId="2" borderId="0" xfId="1" applyNumberFormat="1" applyFont="1" applyFill="1" applyBorder="1" applyAlignment="1" applyProtection="1">
      <alignment horizontal="center" wrapText="1"/>
      <protection locked="0"/>
    </xf>
    <xf numFmtId="164" fontId="7" fillId="0" borderId="1" xfId="1" applyNumberFormat="1" applyFont="1" applyFill="1" applyBorder="1" applyAlignment="1" applyProtection="1">
      <alignment horizontal="center" wrapText="1"/>
      <protection locked="0"/>
    </xf>
    <xf numFmtId="164" fontId="7" fillId="2" borderId="1" xfId="1" applyNumberFormat="1" applyFont="1" applyFill="1" applyBorder="1" applyAlignment="1" applyProtection="1">
      <alignment horizontal="center" wrapText="1"/>
      <protection locked="0"/>
    </xf>
    <xf numFmtId="0" fontId="7" fillId="0" borderId="1" xfId="0" applyFont="1" applyBorder="1" applyAlignment="1">
      <alignment horizontal="justify" wrapText="1"/>
    </xf>
    <xf numFmtId="49" fontId="7" fillId="0" borderId="1" xfId="2" applyNumberFormat="1" applyFont="1" applyBorder="1" applyAlignment="1" applyProtection="1">
      <alignment horizontal="center" vertical="center" wrapText="1"/>
      <protection locked="0"/>
    </xf>
    <xf numFmtId="0" fontId="8" fillId="2" borderId="1" xfId="2" applyFont="1" applyFill="1" applyBorder="1" applyAlignment="1" applyProtection="1">
      <alignment horizontal="center" wrapText="1"/>
      <protection hidden="1"/>
    </xf>
    <xf numFmtId="49" fontId="9" fillId="0" borderId="1" xfId="2" applyNumberFormat="1" applyFont="1" applyFill="1" applyBorder="1" applyAlignment="1" applyProtection="1">
      <alignment horizontal="center" wrapText="1"/>
      <protection hidden="1"/>
    </xf>
    <xf numFmtId="3" fontId="9" fillId="0" borderId="0" xfId="1" applyNumberFormat="1" applyFont="1" applyFill="1" applyBorder="1" applyAlignment="1" applyProtection="1">
      <alignment horizontal="center" wrapText="1"/>
      <protection hidden="1"/>
    </xf>
    <xf numFmtId="0" fontId="10" fillId="0" borderId="1" xfId="2" applyFont="1" applyFill="1" applyBorder="1" applyAlignment="1" applyProtection="1">
      <alignment horizontal="justify" wrapText="1"/>
      <protection hidden="1"/>
    </xf>
    <xf numFmtId="49" fontId="7" fillId="0" borderId="1" xfId="2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Fill="1"/>
    <xf numFmtId="0" fontId="10" fillId="2" borderId="1" xfId="2" applyFont="1" applyFill="1" applyBorder="1" applyAlignment="1" applyProtection="1">
      <alignment horizontal="justify" vertical="distributed" wrapText="1"/>
      <protection hidden="1"/>
    </xf>
    <xf numFmtId="49" fontId="11" fillId="0" borderId="1" xfId="2" applyNumberFormat="1" applyFont="1" applyBorder="1" applyAlignment="1" applyProtection="1">
      <alignment horizontal="center" wrapText="1"/>
      <protection locked="0"/>
    </xf>
    <xf numFmtId="3" fontId="9" fillId="0" borderId="0" xfId="1" applyNumberFormat="1" applyFont="1" applyBorder="1" applyAlignment="1" applyProtection="1">
      <alignment horizontal="center" wrapText="1"/>
      <protection hidden="1"/>
    </xf>
    <xf numFmtId="0" fontId="8" fillId="2" borderId="1" xfId="2" applyFont="1" applyFill="1" applyBorder="1" applyAlignment="1" applyProtection="1">
      <alignment horizontal="justify" wrapText="1"/>
      <protection hidden="1"/>
    </xf>
    <xf numFmtId="0" fontId="7" fillId="0" borderId="0" xfId="0" applyFont="1"/>
    <xf numFmtId="49" fontId="4" fillId="0" borderId="0" xfId="0" applyNumberFormat="1" applyFont="1"/>
    <xf numFmtId="49" fontId="11" fillId="2" borderId="1" xfId="0" applyNumberFormat="1" applyFont="1" applyFill="1" applyBorder="1" applyAlignment="1">
      <alignment horizontal="left" vertical="top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top" wrapText="1"/>
    </xf>
    <xf numFmtId="49" fontId="7" fillId="2" borderId="1" xfId="0" applyNumberFormat="1" applyFont="1" applyFill="1" applyBorder="1" applyAlignment="1">
      <alignment horizontal="center" vertical="top" wrapText="1"/>
    </xf>
    <xf numFmtId="3" fontId="11" fillId="2" borderId="1" xfId="0" applyNumberFormat="1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top" wrapText="1"/>
    </xf>
    <xf numFmtId="164" fontId="7" fillId="2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/>
    <xf numFmtId="164" fontId="11" fillId="3" borderId="1" xfId="0" applyNumberFormat="1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 wrapText="1"/>
    </xf>
    <xf numFmtId="164" fontId="11" fillId="0" borderId="1" xfId="1" applyNumberFormat="1" applyFont="1" applyBorder="1" applyAlignment="1" applyProtection="1">
      <alignment horizontal="center" wrapText="1"/>
      <protection hidden="1"/>
    </xf>
    <xf numFmtId="165" fontId="11" fillId="0" borderId="1" xfId="2" applyNumberFormat="1" applyFont="1" applyBorder="1" applyAlignment="1" applyProtection="1">
      <alignment horizontal="center" wrapText="1"/>
      <protection hidden="1"/>
    </xf>
    <xf numFmtId="164" fontId="11" fillId="0" borderId="1" xfId="1" applyNumberFormat="1" applyFont="1" applyBorder="1" applyAlignment="1" applyProtection="1">
      <alignment horizontal="center" wrapText="1"/>
      <protection locked="0"/>
    </xf>
    <xf numFmtId="164" fontId="11" fillId="0" borderId="1" xfId="1" applyNumberFormat="1" applyFont="1" applyFill="1" applyBorder="1" applyAlignment="1" applyProtection="1">
      <alignment horizontal="center" wrapText="1"/>
      <protection hidden="1"/>
    </xf>
    <xf numFmtId="164" fontId="7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2" borderId="2" xfId="0" applyFont="1" applyFill="1" applyBorder="1" applyAlignment="1">
      <alignment horizontal="center" vertical="center" wrapText="1" shrinkToFit="1"/>
    </xf>
    <xf numFmtId="0" fontId="11" fillId="2" borderId="3" xfId="0" applyFont="1" applyFill="1" applyBorder="1" applyAlignment="1">
      <alignment horizontal="center" vertical="center" wrapText="1" shrinkToFit="1"/>
    </xf>
    <xf numFmtId="0" fontId="11" fillId="2" borderId="4" xfId="0" applyFont="1" applyFill="1" applyBorder="1" applyAlignment="1">
      <alignment horizontal="center" vertical="center" wrapText="1" shrinkToFit="1"/>
    </xf>
  </cellXfs>
  <cellStyles count="3">
    <cellStyle name="Обычный" xfId="0" builtinId="0"/>
    <cellStyle name="Обычный_СПРАВКА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0"/>
  <sheetViews>
    <sheetView tabSelected="1" view="pageBreakPreview" topLeftCell="A15" zoomScale="80" zoomScaleNormal="90" zoomScaleSheetLayoutView="80" workbookViewId="0">
      <selection activeCell="A21" sqref="A21"/>
    </sheetView>
  </sheetViews>
  <sheetFormatPr defaultRowHeight="18.75" x14ac:dyDescent="0.3"/>
  <cols>
    <col min="1" max="1" width="163.85546875" style="37" customWidth="1"/>
    <col min="2" max="2" width="30.28515625" style="38" customWidth="1"/>
    <col min="3" max="3" width="20.42578125" style="6" customWidth="1"/>
    <col min="4" max="4" width="21.42578125" style="6" customWidth="1"/>
    <col min="5" max="5" width="22.5703125" style="2" customWidth="1"/>
    <col min="6" max="6" width="22" style="2" customWidth="1"/>
    <col min="7" max="16384" width="9.140625" style="2"/>
  </cols>
  <sheetData>
    <row r="1" spans="1:6" ht="23.25" x14ac:dyDescent="0.35">
      <c r="A1" s="61" t="s">
        <v>218</v>
      </c>
      <c r="B1" s="62"/>
      <c r="C1" s="62"/>
      <c r="D1" s="62"/>
      <c r="E1" s="62"/>
      <c r="F1" s="1"/>
    </row>
    <row r="2" spans="1:6" ht="21" customHeight="1" x14ac:dyDescent="0.3">
      <c r="A2" s="3"/>
      <c r="B2" s="4"/>
      <c r="C2" s="5"/>
      <c r="E2" s="7" t="s">
        <v>0</v>
      </c>
    </row>
    <row r="3" spans="1:6" ht="39" customHeight="1" x14ac:dyDescent="0.25">
      <c r="A3" s="8" t="s">
        <v>1</v>
      </c>
      <c r="B3" s="9" t="s">
        <v>2</v>
      </c>
      <c r="C3" s="10" t="s">
        <v>192</v>
      </c>
      <c r="D3" s="11" t="s">
        <v>219</v>
      </c>
      <c r="E3" s="12" t="s">
        <v>193</v>
      </c>
      <c r="F3" s="13"/>
    </row>
    <row r="4" spans="1:6" x14ac:dyDescent="0.3">
      <c r="A4" s="8" t="s">
        <v>5</v>
      </c>
      <c r="B4" s="14"/>
      <c r="C4" s="56">
        <f>SUM(C5:C12)</f>
        <v>177696.7</v>
      </c>
      <c r="D4" s="56">
        <f>SUM(D5:D12)</f>
        <v>34499.699999999997</v>
      </c>
      <c r="E4" s="57">
        <f t="shared" ref="E4:E34" si="0">D4/C4*100</f>
        <v>19.414935674100867</v>
      </c>
      <c r="F4" s="15"/>
    </row>
    <row r="5" spans="1:6" x14ac:dyDescent="0.3">
      <c r="A5" s="16" t="s">
        <v>6</v>
      </c>
      <c r="B5" s="17" t="s">
        <v>7</v>
      </c>
      <c r="C5" s="18">
        <v>132324</v>
      </c>
      <c r="D5" s="18">
        <v>26540.6</v>
      </c>
      <c r="E5" s="57">
        <f t="shared" si="0"/>
        <v>20.057283637133096</v>
      </c>
      <c r="F5" s="19"/>
    </row>
    <row r="6" spans="1:6" x14ac:dyDescent="0.3">
      <c r="A6" s="16" t="s">
        <v>8</v>
      </c>
      <c r="B6" s="17" t="s">
        <v>9</v>
      </c>
      <c r="C6" s="18">
        <v>26001.200000000001</v>
      </c>
      <c r="D6" s="20">
        <v>3726.5</v>
      </c>
      <c r="E6" s="57">
        <f t="shared" si="0"/>
        <v>14.332030829346337</v>
      </c>
      <c r="F6" s="19"/>
    </row>
    <row r="7" spans="1:6" x14ac:dyDescent="0.3">
      <c r="A7" s="16" t="s">
        <v>10</v>
      </c>
      <c r="B7" s="17" t="s">
        <v>11</v>
      </c>
      <c r="C7" s="18">
        <v>13578</v>
      </c>
      <c r="D7" s="20">
        <v>3202.7</v>
      </c>
      <c r="E7" s="57">
        <f t="shared" si="0"/>
        <v>23.587420827809691</v>
      </c>
      <c r="F7" s="19"/>
    </row>
    <row r="8" spans="1:6" x14ac:dyDescent="0.3">
      <c r="A8" s="16" t="s">
        <v>12</v>
      </c>
      <c r="B8" s="17" t="s">
        <v>13</v>
      </c>
      <c r="C8" s="18">
        <v>431.9</v>
      </c>
      <c r="D8" s="18">
        <v>13.5</v>
      </c>
      <c r="E8" s="57">
        <f t="shared" si="0"/>
        <v>3.1257235471173885</v>
      </c>
      <c r="F8" s="19"/>
    </row>
    <row r="9" spans="1:6" x14ac:dyDescent="0.3">
      <c r="A9" s="16" t="s">
        <v>164</v>
      </c>
      <c r="B9" s="17" t="s">
        <v>163</v>
      </c>
      <c r="C9" s="18">
        <v>64.7</v>
      </c>
      <c r="D9" s="18">
        <v>13.4</v>
      </c>
      <c r="E9" s="57">
        <f t="shared" si="0"/>
        <v>20.710973724884081</v>
      </c>
      <c r="F9" s="19"/>
    </row>
    <row r="10" spans="1:6" x14ac:dyDescent="0.3">
      <c r="A10" s="16" t="s">
        <v>179</v>
      </c>
      <c r="B10" s="17" t="s">
        <v>180</v>
      </c>
      <c r="C10" s="18">
        <v>1126</v>
      </c>
      <c r="D10" s="18"/>
      <c r="E10" s="57">
        <f t="shared" ref="E10" si="1">D10/C10*100</f>
        <v>0</v>
      </c>
      <c r="F10" s="19"/>
    </row>
    <row r="11" spans="1:6" x14ac:dyDescent="0.3">
      <c r="A11" s="16" t="s">
        <v>14</v>
      </c>
      <c r="B11" s="17" t="s">
        <v>15</v>
      </c>
      <c r="C11" s="18">
        <v>4170.8999999999996</v>
      </c>
      <c r="D11" s="18">
        <v>998</v>
      </c>
      <c r="E11" s="57">
        <f>D11/C11*100</f>
        <v>23.927689467501022</v>
      </c>
      <c r="F11" s="19"/>
    </row>
    <row r="12" spans="1:6" x14ac:dyDescent="0.3">
      <c r="A12" s="16" t="s">
        <v>187</v>
      </c>
      <c r="B12" s="17" t="s">
        <v>186</v>
      </c>
      <c r="C12" s="18">
        <v>0</v>
      </c>
      <c r="D12" s="18">
        <v>5</v>
      </c>
      <c r="E12" s="57">
        <v>0</v>
      </c>
      <c r="F12" s="19"/>
    </row>
    <row r="13" spans="1:6" x14ac:dyDescent="0.3">
      <c r="A13" s="8" t="s">
        <v>18</v>
      </c>
      <c r="B13" s="17"/>
      <c r="C13" s="58">
        <f>SUM(C14:C36)</f>
        <v>27059.599999999999</v>
      </c>
      <c r="D13" s="58">
        <f>SUM(D14:D36)</f>
        <v>4371.6000000000004</v>
      </c>
      <c r="E13" s="57">
        <f t="shared" si="0"/>
        <v>16.155449452320067</v>
      </c>
      <c r="F13" s="21"/>
    </row>
    <row r="14" spans="1:6" ht="41.25" customHeight="1" x14ac:dyDescent="0.3">
      <c r="A14" s="16" t="s">
        <v>19</v>
      </c>
      <c r="B14" s="17" t="s">
        <v>20</v>
      </c>
      <c r="C14" s="18">
        <v>5790.1</v>
      </c>
      <c r="D14" s="20">
        <v>1288.9000000000001</v>
      </c>
      <c r="E14" s="57">
        <f>D14/C14*100</f>
        <v>22.260410010189808</v>
      </c>
      <c r="F14" s="22"/>
    </row>
    <row r="15" spans="1:6" ht="40.5" customHeight="1" x14ac:dyDescent="0.3">
      <c r="A15" s="16" t="s">
        <v>21</v>
      </c>
      <c r="B15" s="17" t="s">
        <v>22</v>
      </c>
      <c r="C15" s="18">
        <v>3900</v>
      </c>
      <c r="D15" s="20">
        <v>1075.2</v>
      </c>
      <c r="E15" s="57">
        <f>D15/C15*100</f>
        <v>27.569230769230767</v>
      </c>
      <c r="F15" s="22"/>
    </row>
    <row r="16" spans="1:6" ht="37.5" hidden="1" customHeight="1" x14ac:dyDescent="0.3">
      <c r="A16" s="16" t="s">
        <v>23</v>
      </c>
      <c r="B16" s="17" t="s">
        <v>24</v>
      </c>
      <c r="C16" s="18"/>
      <c r="D16" s="18"/>
      <c r="E16" s="57">
        <v>0</v>
      </c>
      <c r="F16" s="22"/>
    </row>
    <row r="17" spans="1:6" ht="46.5" customHeight="1" x14ac:dyDescent="0.3">
      <c r="A17" s="16" t="s">
        <v>25</v>
      </c>
      <c r="B17" s="17" t="s">
        <v>26</v>
      </c>
      <c r="C17" s="18">
        <v>38</v>
      </c>
      <c r="D17" s="18">
        <v>9.5</v>
      </c>
      <c r="E17" s="57">
        <f t="shared" si="0"/>
        <v>25</v>
      </c>
      <c r="F17" s="22"/>
    </row>
    <row r="18" spans="1:6" x14ac:dyDescent="0.3">
      <c r="A18" s="16" t="s">
        <v>27</v>
      </c>
      <c r="B18" s="17" t="s">
        <v>28</v>
      </c>
      <c r="C18" s="23">
        <v>47.9</v>
      </c>
      <c r="D18" s="18">
        <v>21.9</v>
      </c>
      <c r="E18" s="57">
        <f t="shared" si="0"/>
        <v>45.720250521920669</v>
      </c>
      <c r="F18" s="22"/>
    </row>
    <row r="19" spans="1:6" x14ac:dyDescent="0.3">
      <c r="A19" s="16" t="s">
        <v>170</v>
      </c>
      <c r="B19" s="17" t="s">
        <v>171</v>
      </c>
      <c r="C19" s="23">
        <v>4.5</v>
      </c>
      <c r="D19" s="18"/>
      <c r="E19" s="57">
        <f t="shared" si="0"/>
        <v>0</v>
      </c>
      <c r="F19" s="22"/>
    </row>
    <row r="20" spans="1:6" x14ac:dyDescent="0.3">
      <c r="A20" s="16" t="s">
        <v>221</v>
      </c>
      <c r="B20" s="17" t="s">
        <v>198</v>
      </c>
      <c r="C20" s="23">
        <v>52</v>
      </c>
      <c r="D20" s="24">
        <v>27</v>
      </c>
      <c r="E20" s="57">
        <f t="shared" ref="E20" si="2">D20/C20*100</f>
        <v>51.923076923076927</v>
      </c>
      <c r="F20" s="22"/>
    </row>
    <row r="21" spans="1:6" x14ac:dyDescent="0.3">
      <c r="A21" s="16" t="s">
        <v>220</v>
      </c>
      <c r="B21" s="17" t="s">
        <v>199</v>
      </c>
      <c r="C21" s="23">
        <v>51</v>
      </c>
      <c r="D21" s="24"/>
      <c r="E21" s="57">
        <f t="shared" si="0"/>
        <v>0</v>
      </c>
      <c r="F21" s="22"/>
    </row>
    <row r="22" spans="1:6" x14ac:dyDescent="0.3">
      <c r="A22" s="16" t="s">
        <v>31</v>
      </c>
      <c r="B22" s="17" t="s">
        <v>32</v>
      </c>
      <c r="C22" s="18">
        <v>322</v>
      </c>
      <c r="D22" s="18">
        <v>995.2</v>
      </c>
      <c r="E22" s="57">
        <f t="shared" si="0"/>
        <v>309.06832298136646</v>
      </c>
      <c r="F22" s="22"/>
    </row>
    <row r="23" spans="1:6" ht="56.25" x14ac:dyDescent="0.3">
      <c r="A23" s="16" t="s">
        <v>177</v>
      </c>
      <c r="B23" s="17" t="s">
        <v>176</v>
      </c>
      <c r="C23" s="18">
        <v>0</v>
      </c>
      <c r="D23" s="20">
        <v>241</v>
      </c>
      <c r="E23" s="57">
        <v>0</v>
      </c>
      <c r="F23" s="22"/>
    </row>
    <row r="24" spans="1:6" ht="37.5" x14ac:dyDescent="0.3">
      <c r="A24" s="16" t="s">
        <v>33</v>
      </c>
      <c r="B24" s="17" t="s">
        <v>34</v>
      </c>
      <c r="C24" s="18">
        <v>326</v>
      </c>
      <c r="D24" s="20">
        <v>120.4</v>
      </c>
      <c r="E24" s="57">
        <f t="shared" si="0"/>
        <v>36.932515337423318</v>
      </c>
      <c r="F24" s="22"/>
    </row>
    <row r="25" spans="1:6" x14ac:dyDescent="0.3">
      <c r="A25" s="16" t="s">
        <v>200</v>
      </c>
      <c r="B25" s="17" t="s">
        <v>201</v>
      </c>
      <c r="C25" s="18">
        <v>1478.4</v>
      </c>
      <c r="D25" s="18">
        <v>65.5</v>
      </c>
      <c r="E25" s="57">
        <f t="shared" si="0"/>
        <v>4.4304653679653683</v>
      </c>
      <c r="F25" s="22"/>
    </row>
    <row r="26" spans="1:6" hidden="1" x14ac:dyDescent="0.3">
      <c r="A26" s="16"/>
      <c r="B26" s="17" t="s">
        <v>182</v>
      </c>
      <c r="C26" s="18"/>
      <c r="D26" s="18"/>
      <c r="E26" s="57" t="e">
        <f t="shared" ref="E26" si="3">D26/C26*100</f>
        <v>#DIV/0!</v>
      </c>
      <c r="F26" s="22"/>
    </row>
    <row r="27" spans="1:6" x14ac:dyDescent="0.3">
      <c r="A27" s="16" t="s">
        <v>202</v>
      </c>
      <c r="B27" s="17" t="s">
        <v>203</v>
      </c>
      <c r="C27" s="18">
        <v>14683.7</v>
      </c>
      <c r="D27" s="18">
        <v>391</v>
      </c>
      <c r="E27" s="57">
        <f t="shared" si="0"/>
        <v>2.6628165925481997</v>
      </c>
      <c r="F27" s="22"/>
    </row>
    <row r="28" spans="1:6" ht="39" hidden="1" customHeight="1" x14ac:dyDescent="0.3">
      <c r="A28" s="16" t="s">
        <v>39</v>
      </c>
      <c r="B28" s="17" t="s">
        <v>40</v>
      </c>
      <c r="C28" s="18"/>
      <c r="D28" s="18"/>
      <c r="E28" s="57" t="e">
        <f t="shared" si="0"/>
        <v>#DIV/0!</v>
      </c>
      <c r="F28" s="22"/>
    </row>
    <row r="29" spans="1:6" ht="56.25" hidden="1" x14ac:dyDescent="0.3">
      <c r="A29" s="25" t="s">
        <v>41</v>
      </c>
      <c r="B29" s="17" t="s">
        <v>42</v>
      </c>
      <c r="C29" s="18"/>
      <c r="D29" s="20"/>
      <c r="E29" s="57" t="e">
        <f t="shared" si="0"/>
        <v>#DIV/0!</v>
      </c>
      <c r="F29" s="22"/>
    </row>
    <row r="30" spans="1:6" ht="33" hidden="1" customHeight="1" x14ac:dyDescent="0.3">
      <c r="A30" s="16" t="s">
        <v>43</v>
      </c>
      <c r="B30" s="17" t="s">
        <v>44</v>
      </c>
      <c r="C30" s="18"/>
      <c r="D30" s="20"/>
      <c r="E30" s="57" t="e">
        <f t="shared" si="0"/>
        <v>#DIV/0!</v>
      </c>
      <c r="F30" s="22"/>
    </row>
    <row r="31" spans="1:6" ht="33" hidden="1" customHeight="1" x14ac:dyDescent="0.3">
      <c r="A31" s="16" t="s">
        <v>45</v>
      </c>
      <c r="B31" s="17" t="s">
        <v>46</v>
      </c>
      <c r="C31" s="18"/>
      <c r="D31" s="24"/>
      <c r="E31" s="57" t="e">
        <f t="shared" si="0"/>
        <v>#DIV/0!</v>
      </c>
      <c r="F31" s="22"/>
    </row>
    <row r="32" spans="1:6" ht="43.5" hidden="1" customHeight="1" x14ac:dyDescent="0.3">
      <c r="A32" s="16" t="s">
        <v>181</v>
      </c>
      <c r="B32" s="17" t="s">
        <v>182</v>
      </c>
      <c r="C32" s="18"/>
      <c r="D32" s="24"/>
      <c r="E32" s="57" t="e">
        <f t="shared" si="0"/>
        <v>#DIV/0!</v>
      </c>
      <c r="F32" s="22"/>
    </row>
    <row r="33" spans="1:6" ht="43.5" hidden="1" customHeight="1" x14ac:dyDescent="0.3">
      <c r="A33" s="16" t="s">
        <v>47</v>
      </c>
      <c r="B33" s="17" t="s">
        <v>48</v>
      </c>
      <c r="C33" s="18"/>
      <c r="D33" s="24"/>
      <c r="E33" s="57" t="e">
        <f t="shared" si="0"/>
        <v>#DIV/0!</v>
      </c>
      <c r="F33" s="22"/>
    </row>
    <row r="34" spans="1:6" ht="37.5" hidden="1" x14ac:dyDescent="0.3">
      <c r="A34" s="16" t="s">
        <v>49</v>
      </c>
      <c r="B34" s="26" t="s">
        <v>50</v>
      </c>
      <c r="C34" s="18"/>
      <c r="D34" s="20"/>
      <c r="E34" s="57" t="e">
        <f t="shared" si="0"/>
        <v>#DIV/0!</v>
      </c>
      <c r="F34" s="22"/>
    </row>
    <row r="35" spans="1:6" ht="27" hidden="1" customHeight="1" x14ac:dyDescent="0.3">
      <c r="A35" s="16" t="s">
        <v>51</v>
      </c>
      <c r="B35" s="17" t="s">
        <v>52</v>
      </c>
      <c r="C35" s="18"/>
      <c r="D35" s="24"/>
      <c r="E35" s="57" t="e">
        <f>D35/C35*100</f>
        <v>#DIV/0!</v>
      </c>
      <c r="F35" s="22"/>
    </row>
    <row r="36" spans="1:6" ht="22.5" customHeight="1" x14ac:dyDescent="0.3">
      <c r="A36" s="16" t="s">
        <v>53</v>
      </c>
      <c r="B36" s="17" t="s">
        <v>54</v>
      </c>
      <c r="C36" s="18">
        <v>366</v>
      </c>
      <c r="D36" s="24">
        <v>136</v>
      </c>
      <c r="E36" s="57">
        <f>D36/C36*100</f>
        <v>37.158469945355193</v>
      </c>
      <c r="F36" s="22"/>
    </row>
    <row r="37" spans="1:6" x14ac:dyDescent="0.3">
      <c r="A37" s="27" t="s">
        <v>55</v>
      </c>
      <c r="B37" s="28"/>
      <c r="C37" s="59">
        <f>C13+C4</f>
        <v>204756.30000000002</v>
      </c>
      <c r="D37" s="59">
        <f>D13+D4</f>
        <v>38871.299999999996</v>
      </c>
      <c r="E37" s="57">
        <f t="shared" ref="E37:E54" si="4">D37/C37*100</f>
        <v>18.984177776214942</v>
      </c>
      <c r="F37" s="29"/>
    </row>
    <row r="38" spans="1:6" ht="18" customHeight="1" x14ac:dyDescent="0.3">
      <c r="A38" s="16" t="s">
        <v>56</v>
      </c>
      <c r="B38" s="17" t="s">
        <v>216</v>
      </c>
      <c r="C38" s="18">
        <v>69850</v>
      </c>
      <c r="D38" s="18">
        <v>17462.5</v>
      </c>
      <c r="E38" s="57">
        <f t="shared" si="4"/>
        <v>25</v>
      </c>
      <c r="F38" s="19"/>
    </row>
    <row r="39" spans="1:6" hidden="1" x14ac:dyDescent="0.3">
      <c r="A39" s="16" t="s">
        <v>58</v>
      </c>
      <c r="B39" s="17" t="s">
        <v>59</v>
      </c>
      <c r="C39" s="18"/>
      <c r="D39" s="18"/>
      <c r="E39" s="57" t="e">
        <f t="shared" si="4"/>
        <v>#DIV/0!</v>
      </c>
      <c r="F39" s="19"/>
    </row>
    <row r="40" spans="1:6" hidden="1" x14ac:dyDescent="0.3">
      <c r="A40" s="16" t="s">
        <v>165</v>
      </c>
      <c r="B40" s="17" t="s">
        <v>166</v>
      </c>
      <c r="C40" s="18"/>
      <c r="D40" s="18"/>
      <c r="E40" s="57" t="e">
        <f t="shared" si="4"/>
        <v>#DIV/0!</v>
      </c>
      <c r="F40" s="19"/>
    </row>
    <row r="41" spans="1:6" ht="37.5" x14ac:dyDescent="0.3">
      <c r="A41" s="16" t="s">
        <v>205</v>
      </c>
      <c r="B41" s="17" t="s">
        <v>204</v>
      </c>
      <c r="C41" s="18">
        <v>2147.9</v>
      </c>
      <c r="D41" s="18"/>
      <c r="E41" s="57">
        <f t="shared" ref="E41" si="5">D41/C41*100</f>
        <v>0</v>
      </c>
      <c r="F41" s="19"/>
    </row>
    <row r="42" spans="1:6" hidden="1" x14ac:dyDescent="0.3">
      <c r="A42" s="16" t="s">
        <v>178</v>
      </c>
      <c r="B42" s="17" t="s">
        <v>168</v>
      </c>
      <c r="C42" s="18"/>
      <c r="D42" s="18"/>
      <c r="E42" s="57" t="e">
        <f t="shared" si="4"/>
        <v>#DIV/0!</v>
      </c>
      <c r="F42" s="19"/>
    </row>
    <row r="43" spans="1:6" hidden="1" x14ac:dyDescent="0.3">
      <c r="A43" s="16" t="s">
        <v>167</v>
      </c>
      <c r="B43" s="17" t="s">
        <v>168</v>
      </c>
      <c r="C43" s="18"/>
      <c r="D43" s="23"/>
      <c r="E43" s="57" t="e">
        <f t="shared" si="4"/>
        <v>#DIV/0!</v>
      </c>
      <c r="F43" s="19"/>
    </row>
    <row r="44" spans="1:6" x14ac:dyDescent="0.3">
      <c r="A44" s="16" t="s">
        <v>173</v>
      </c>
      <c r="B44" s="17" t="s">
        <v>172</v>
      </c>
      <c r="C44" s="18">
        <v>674.7</v>
      </c>
      <c r="D44" s="23"/>
      <c r="E44" s="57">
        <f t="shared" si="4"/>
        <v>0</v>
      </c>
      <c r="F44" s="19"/>
    </row>
    <row r="45" spans="1:6" x14ac:dyDescent="0.3">
      <c r="A45" s="16" t="s">
        <v>183</v>
      </c>
      <c r="B45" s="17" t="s">
        <v>215</v>
      </c>
      <c r="C45" s="18">
        <v>5216.6000000000004</v>
      </c>
      <c r="D45" s="23"/>
      <c r="E45" s="57">
        <f t="shared" ref="E45" si="6">D45/C45*100</f>
        <v>0</v>
      </c>
      <c r="F45" s="19"/>
    </row>
    <row r="46" spans="1:6" hidden="1" x14ac:dyDescent="0.3">
      <c r="A46" s="16" t="s">
        <v>165</v>
      </c>
      <c r="B46" s="17" t="s">
        <v>214</v>
      </c>
      <c r="C46" s="18"/>
      <c r="D46" s="23"/>
      <c r="E46" s="57">
        <v>0</v>
      </c>
      <c r="F46" s="19"/>
    </row>
    <row r="47" spans="1:6" x14ac:dyDescent="0.3">
      <c r="A47" s="16" t="s">
        <v>60</v>
      </c>
      <c r="B47" s="17" t="s">
        <v>213</v>
      </c>
      <c r="C47" s="18">
        <v>163906.70000000001</v>
      </c>
      <c r="D47" s="23">
        <v>32714.3</v>
      </c>
      <c r="E47" s="57">
        <f t="shared" ref="E47" si="7">D47/C47*100</f>
        <v>19.959098682360146</v>
      </c>
      <c r="F47" s="19"/>
    </row>
    <row r="48" spans="1:6" ht="37.5" x14ac:dyDescent="0.3">
      <c r="A48" s="16" t="s">
        <v>62</v>
      </c>
      <c r="B48" s="17" t="s">
        <v>212</v>
      </c>
      <c r="C48" s="18">
        <v>75148.3</v>
      </c>
      <c r="D48" s="20">
        <v>15647.9</v>
      </c>
      <c r="E48" s="57">
        <f t="shared" si="4"/>
        <v>20.822693261191535</v>
      </c>
      <c r="F48" s="19"/>
    </row>
    <row r="49" spans="1:6" x14ac:dyDescent="0.3">
      <c r="A49" s="16" t="s">
        <v>64</v>
      </c>
      <c r="B49" s="17" t="s">
        <v>211</v>
      </c>
      <c r="C49" s="18">
        <v>51358.9</v>
      </c>
      <c r="D49" s="18">
        <v>10810.2</v>
      </c>
      <c r="E49" s="57">
        <f t="shared" si="4"/>
        <v>21.048347998107435</v>
      </c>
      <c r="F49" s="19"/>
    </row>
    <row r="50" spans="1:6" s="32" customFormat="1" ht="37.5" x14ac:dyDescent="0.3">
      <c r="A50" s="30" t="s">
        <v>66</v>
      </c>
      <c r="B50" s="31" t="s">
        <v>210</v>
      </c>
      <c r="C50" s="23">
        <v>15.1</v>
      </c>
      <c r="D50" s="23">
        <v>15.1</v>
      </c>
      <c r="E50" s="57">
        <f t="shared" si="4"/>
        <v>100</v>
      </c>
      <c r="F50" s="19"/>
    </row>
    <row r="51" spans="1:6" x14ac:dyDescent="0.3">
      <c r="A51" s="16" t="s">
        <v>206</v>
      </c>
      <c r="B51" s="17" t="s">
        <v>209</v>
      </c>
      <c r="C51" s="23">
        <v>460.4</v>
      </c>
      <c r="D51" s="18"/>
      <c r="E51" s="57">
        <f t="shared" ref="E51" si="8">D51/C51*100</f>
        <v>0</v>
      </c>
      <c r="F51" s="19"/>
    </row>
    <row r="52" spans="1:6" x14ac:dyDescent="0.3">
      <c r="A52" s="16" t="s">
        <v>68</v>
      </c>
      <c r="B52" s="17" t="s">
        <v>208</v>
      </c>
      <c r="C52" s="23">
        <v>662258.6</v>
      </c>
      <c r="D52" s="18">
        <v>136573</v>
      </c>
      <c r="E52" s="57">
        <f t="shared" si="4"/>
        <v>20.622306754491373</v>
      </c>
      <c r="F52" s="19"/>
    </row>
    <row r="53" spans="1:6" ht="38.25" customHeight="1" x14ac:dyDescent="0.3">
      <c r="A53" s="33" t="s">
        <v>70</v>
      </c>
      <c r="B53" s="17" t="s">
        <v>207</v>
      </c>
      <c r="C53" s="23">
        <v>7100.8</v>
      </c>
      <c r="D53" s="18">
        <v>1800.2</v>
      </c>
      <c r="E53" s="57">
        <f t="shared" ref="E53" si="9">D53/C53*100</f>
        <v>25.352073005858493</v>
      </c>
      <c r="F53" s="19"/>
    </row>
    <row r="54" spans="1:6" ht="38.25" hidden="1" customHeight="1" x14ac:dyDescent="0.3">
      <c r="A54" s="33" t="s">
        <v>190</v>
      </c>
      <c r="B54" s="17" t="s">
        <v>191</v>
      </c>
      <c r="C54" s="23"/>
      <c r="D54" s="18"/>
      <c r="E54" s="57" t="e">
        <f t="shared" si="4"/>
        <v>#DIV/0!</v>
      </c>
      <c r="F54" s="19"/>
    </row>
    <row r="55" spans="1:6" ht="25.5" customHeight="1" x14ac:dyDescent="0.3">
      <c r="A55" s="27" t="s">
        <v>72</v>
      </c>
      <c r="B55" s="34" t="s">
        <v>73</v>
      </c>
      <c r="C55" s="58">
        <f>SUM(C38:C54)</f>
        <v>1038138</v>
      </c>
      <c r="D55" s="58">
        <f>SUM(D38:D54)</f>
        <v>215023.2</v>
      </c>
      <c r="E55" s="57">
        <f>D55/C55*100</f>
        <v>20.712390838212261</v>
      </c>
      <c r="F55" s="35"/>
    </row>
    <row r="56" spans="1:6" ht="25.5" customHeight="1" x14ac:dyDescent="0.3">
      <c r="A56" s="27" t="s">
        <v>74</v>
      </c>
      <c r="B56" s="34" t="s">
        <v>75</v>
      </c>
      <c r="C56" s="23"/>
      <c r="D56" s="23"/>
      <c r="E56" s="57">
        <v>0</v>
      </c>
      <c r="F56" s="35"/>
    </row>
    <row r="57" spans="1:6" ht="37.5" x14ac:dyDescent="0.3">
      <c r="A57" s="36" t="s">
        <v>76</v>
      </c>
      <c r="B57" s="34" t="s">
        <v>217</v>
      </c>
      <c r="C57" s="23">
        <v>0</v>
      </c>
      <c r="D57" s="18">
        <v>-7881.9</v>
      </c>
      <c r="E57" s="57">
        <v>0</v>
      </c>
      <c r="F57" s="35"/>
    </row>
    <row r="58" spans="1:6" x14ac:dyDescent="0.3">
      <c r="A58" s="27" t="s">
        <v>78</v>
      </c>
      <c r="B58" s="34"/>
      <c r="C58" s="56">
        <f>C37+C55+C56+C57</f>
        <v>1242894.3</v>
      </c>
      <c r="D58" s="56">
        <f>D37+D55+D56+D57</f>
        <v>246012.6</v>
      </c>
      <c r="E58" s="57">
        <f>D58/C58*100</f>
        <v>19.793525483220897</v>
      </c>
      <c r="F58" s="35"/>
    </row>
    <row r="59" spans="1:6" ht="42.75" customHeight="1" x14ac:dyDescent="0.25">
      <c r="A59" s="63" t="s">
        <v>162</v>
      </c>
      <c r="B59" s="64"/>
      <c r="C59" s="64"/>
      <c r="D59" s="64"/>
      <c r="E59" s="65"/>
    </row>
    <row r="60" spans="1:6" ht="19.5" customHeight="1" x14ac:dyDescent="0.25">
      <c r="A60" s="41" t="s">
        <v>79</v>
      </c>
      <c r="B60" s="42" t="s">
        <v>121</v>
      </c>
      <c r="C60" s="40">
        <f>SUM(C61:C68)</f>
        <v>96223.3</v>
      </c>
      <c r="D60" s="40">
        <f>SUM(D61:D68)</f>
        <v>20520.7</v>
      </c>
      <c r="E60" s="44">
        <f>IF(C60=0," ",D60/C60*100)</f>
        <v>21.326123714318673</v>
      </c>
    </row>
    <row r="61" spans="1:6" ht="28.5" customHeight="1" x14ac:dyDescent="0.25">
      <c r="A61" s="45" t="s">
        <v>80</v>
      </c>
      <c r="B61" s="42" t="s">
        <v>122</v>
      </c>
      <c r="C61" s="46">
        <v>3398.1</v>
      </c>
      <c r="D61" s="46">
        <v>1425.9</v>
      </c>
      <c r="E61" s="48">
        <f>IF(C61=0," ",D61/C61*100)</f>
        <v>41.961684470733651</v>
      </c>
    </row>
    <row r="62" spans="1:6" ht="22.5" customHeight="1" x14ac:dyDescent="0.25">
      <c r="A62" s="45" t="s">
        <v>81</v>
      </c>
      <c r="B62" s="42" t="s">
        <v>123</v>
      </c>
      <c r="C62" s="46">
        <v>4018</v>
      </c>
      <c r="D62" s="46">
        <v>1175.7</v>
      </c>
      <c r="E62" s="48">
        <f>IF(C62=0," ",D62/C62*100)</f>
        <v>29.260826281732204</v>
      </c>
    </row>
    <row r="63" spans="1:6" ht="37.5" x14ac:dyDescent="0.25">
      <c r="A63" s="45" t="s">
        <v>82</v>
      </c>
      <c r="B63" s="42" t="s">
        <v>124</v>
      </c>
      <c r="C63" s="46">
        <v>46268</v>
      </c>
      <c r="D63" s="50">
        <v>10409.1</v>
      </c>
      <c r="E63" s="48">
        <f>IF(C63=0," ",D63/C63*100)</f>
        <v>22.497406414800729</v>
      </c>
    </row>
    <row r="64" spans="1:6" x14ac:dyDescent="0.25">
      <c r="A64" s="45" t="s">
        <v>83</v>
      </c>
      <c r="B64" s="42" t="s">
        <v>125</v>
      </c>
      <c r="C64" s="46">
        <v>15.1</v>
      </c>
      <c r="D64" s="46">
        <v>0</v>
      </c>
      <c r="E64" s="48">
        <f>IF(C64=0," ",D64/C64*100)</f>
        <v>0</v>
      </c>
    </row>
    <row r="65" spans="1:5" x14ac:dyDescent="0.25">
      <c r="A65" s="45" t="s">
        <v>84</v>
      </c>
      <c r="B65" s="42" t="s">
        <v>126</v>
      </c>
      <c r="C65" s="46">
        <v>24902.799999999999</v>
      </c>
      <c r="D65" s="46">
        <v>4891.3</v>
      </c>
      <c r="E65" s="48">
        <f t="shared" ref="E65:E103" si="10">IF(C65=0," ",D65/C65*100)</f>
        <v>19.64156641020287</v>
      </c>
    </row>
    <row r="66" spans="1:5" x14ac:dyDescent="0.25">
      <c r="A66" s="45" t="s">
        <v>85</v>
      </c>
      <c r="B66" s="42" t="s">
        <v>127</v>
      </c>
      <c r="C66" s="46">
        <v>4505.3</v>
      </c>
      <c r="D66" s="46">
        <v>0</v>
      </c>
      <c r="E66" s="48">
        <f t="shared" si="10"/>
        <v>0</v>
      </c>
    </row>
    <row r="67" spans="1:5" x14ac:dyDescent="0.25">
      <c r="A67" s="45" t="s">
        <v>86</v>
      </c>
      <c r="B67" s="42" t="s">
        <v>128</v>
      </c>
      <c r="C67" s="46">
        <v>500</v>
      </c>
      <c r="D67" s="46">
        <v>0</v>
      </c>
      <c r="E67" s="48">
        <f t="shared" si="10"/>
        <v>0</v>
      </c>
    </row>
    <row r="68" spans="1:5" x14ac:dyDescent="0.25">
      <c r="A68" s="45" t="s">
        <v>87</v>
      </c>
      <c r="B68" s="42" t="s">
        <v>129</v>
      </c>
      <c r="C68" s="46">
        <v>12616</v>
      </c>
      <c r="D68" s="50">
        <v>2618.6999999999998</v>
      </c>
      <c r="E68" s="48">
        <f t="shared" si="10"/>
        <v>20.756975269499048</v>
      </c>
    </row>
    <row r="69" spans="1:5" x14ac:dyDescent="0.25">
      <c r="A69" s="41" t="s">
        <v>88</v>
      </c>
      <c r="B69" s="42" t="s">
        <v>130</v>
      </c>
      <c r="C69" s="40">
        <f>SUM(C70:C71)</f>
        <v>6483</v>
      </c>
      <c r="D69" s="40">
        <f>SUM(D70:D71)</f>
        <v>1452.3000000000002</v>
      </c>
      <c r="E69" s="44">
        <f t="shared" si="10"/>
        <v>22.401665895418791</v>
      </c>
    </row>
    <row r="70" spans="1:5" x14ac:dyDescent="0.25">
      <c r="A70" s="45" t="s">
        <v>89</v>
      </c>
      <c r="B70" s="42" t="s">
        <v>131</v>
      </c>
      <c r="C70" s="46">
        <v>6413</v>
      </c>
      <c r="D70" s="46">
        <v>1442.4</v>
      </c>
      <c r="E70" s="48">
        <f t="shared" si="10"/>
        <v>22.491813503820364</v>
      </c>
    </row>
    <row r="71" spans="1:5" x14ac:dyDescent="0.25">
      <c r="A71" s="45" t="s">
        <v>90</v>
      </c>
      <c r="B71" s="42" t="s">
        <v>132</v>
      </c>
      <c r="C71" s="46">
        <v>70</v>
      </c>
      <c r="D71" s="46">
        <v>9.9</v>
      </c>
      <c r="E71" s="48">
        <f t="shared" si="10"/>
        <v>14.142857142857142</v>
      </c>
    </row>
    <row r="72" spans="1:5" x14ac:dyDescent="0.25">
      <c r="A72" s="41" t="s">
        <v>91</v>
      </c>
      <c r="B72" s="42" t="s">
        <v>133</v>
      </c>
      <c r="C72" s="40">
        <f>C75+C73+C76+C74</f>
        <v>2531.1999999999998</v>
      </c>
      <c r="D72" s="40">
        <f>D75+D73+D76+D74</f>
        <v>416.4</v>
      </c>
      <c r="E72" s="44">
        <f t="shared" si="10"/>
        <v>16.450695322376738</v>
      </c>
    </row>
    <row r="73" spans="1:5" x14ac:dyDescent="0.25">
      <c r="A73" s="45" t="s">
        <v>92</v>
      </c>
      <c r="B73" s="42" t="s">
        <v>134</v>
      </c>
      <c r="C73" s="46">
        <v>403.2</v>
      </c>
      <c r="D73" s="50">
        <v>0</v>
      </c>
      <c r="E73" s="48">
        <f t="shared" si="10"/>
        <v>0</v>
      </c>
    </row>
    <row r="74" spans="1:5" x14ac:dyDescent="0.25">
      <c r="A74" s="45" t="s">
        <v>194</v>
      </c>
      <c r="B74" s="42" t="s">
        <v>195</v>
      </c>
      <c r="C74" s="46">
        <v>67</v>
      </c>
      <c r="D74" s="50">
        <v>0</v>
      </c>
      <c r="E74" s="48"/>
    </row>
    <row r="75" spans="1:5" x14ac:dyDescent="0.25">
      <c r="A75" s="45" t="s">
        <v>93</v>
      </c>
      <c r="B75" s="42" t="s">
        <v>135</v>
      </c>
      <c r="C75" s="46">
        <v>253</v>
      </c>
      <c r="D75" s="50">
        <v>0</v>
      </c>
      <c r="E75" s="48">
        <f t="shared" si="10"/>
        <v>0</v>
      </c>
    </row>
    <row r="76" spans="1:5" x14ac:dyDescent="0.25">
      <c r="A76" s="45" t="s">
        <v>94</v>
      </c>
      <c r="B76" s="42" t="s">
        <v>136</v>
      </c>
      <c r="C76" s="46">
        <v>1808</v>
      </c>
      <c r="D76" s="50">
        <v>416.4</v>
      </c>
      <c r="E76" s="48">
        <f t="shared" si="10"/>
        <v>23.030973451327434</v>
      </c>
    </row>
    <row r="77" spans="1:5" x14ac:dyDescent="0.25">
      <c r="A77" s="41" t="s">
        <v>95</v>
      </c>
      <c r="B77" s="42" t="s">
        <v>137</v>
      </c>
      <c r="C77" s="40">
        <f>C78+C79+C80</f>
        <v>7762</v>
      </c>
      <c r="D77" s="40">
        <f>D78+D79+D80</f>
        <v>1673.3</v>
      </c>
      <c r="E77" s="44">
        <f t="shared" si="10"/>
        <v>21.557588250450916</v>
      </c>
    </row>
    <row r="78" spans="1:5" hidden="1" x14ac:dyDescent="0.25">
      <c r="A78" s="45" t="s">
        <v>96</v>
      </c>
      <c r="B78" s="42" t="s">
        <v>138</v>
      </c>
      <c r="C78" s="46"/>
      <c r="D78" s="50"/>
      <c r="E78" s="48" t="str">
        <f t="shared" si="10"/>
        <v xml:space="preserve"> </v>
      </c>
    </row>
    <row r="79" spans="1:5" hidden="1" x14ac:dyDescent="0.25">
      <c r="A79" s="45" t="s">
        <v>97</v>
      </c>
      <c r="B79" s="42" t="s">
        <v>139</v>
      </c>
      <c r="C79" s="46"/>
      <c r="D79" s="50"/>
      <c r="E79" s="48" t="str">
        <f t="shared" si="10"/>
        <v xml:space="preserve"> </v>
      </c>
    </row>
    <row r="80" spans="1:5" x14ac:dyDescent="0.25">
      <c r="A80" s="45" t="s">
        <v>188</v>
      </c>
      <c r="B80" s="42" t="s">
        <v>189</v>
      </c>
      <c r="C80" s="46">
        <v>7762</v>
      </c>
      <c r="D80" s="50">
        <v>1673.3</v>
      </c>
      <c r="E80" s="48">
        <f t="shared" si="10"/>
        <v>21.557588250450916</v>
      </c>
    </row>
    <row r="81" spans="1:5" x14ac:dyDescent="0.25">
      <c r="A81" s="41" t="s">
        <v>98</v>
      </c>
      <c r="B81" s="42" t="s">
        <v>140</v>
      </c>
      <c r="C81" s="40">
        <f>C82+C83+C84+C86+C87+C85</f>
        <v>858039.9</v>
      </c>
      <c r="D81" s="40">
        <f>D82+D83+D84+D86+D87+D85</f>
        <v>169930.49999999997</v>
      </c>
      <c r="E81" s="44">
        <f t="shared" si="10"/>
        <v>19.804498601988087</v>
      </c>
    </row>
    <row r="82" spans="1:5" x14ac:dyDescent="0.25">
      <c r="A82" s="45" t="s">
        <v>99</v>
      </c>
      <c r="B82" s="42" t="s">
        <v>141</v>
      </c>
      <c r="C82" s="46">
        <v>231874</v>
      </c>
      <c r="D82" s="50">
        <v>45641.1</v>
      </c>
      <c r="E82" s="48">
        <f t="shared" si="10"/>
        <v>19.683578150202262</v>
      </c>
    </row>
    <row r="83" spans="1:5" x14ac:dyDescent="0.25">
      <c r="A83" s="45" t="s">
        <v>100</v>
      </c>
      <c r="B83" s="42" t="s">
        <v>142</v>
      </c>
      <c r="C83" s="46">
        <v>518261.9</v>
      </c>
      <c r="D83" s="50">
        <v>107283.9</v>
      </c>
      <c r="E83" s="48">
        <f t="shared" si="10"/>
        <v>20.700711358484963</v>
      </c>
    </row>
    <row r="84" spans="1:5" x14ac:dyDescent="0.25">
      <c r="A84" s="45" t="s">
        <v>101</v>
      </c>
      <c r="B84" s="42" t="s">
        <v>143</v>
      </c>
      <c r="C84" s="46">
        <v>43255.6</v>
      </c>
      <c r="D84" s="50">
        <v>6395.4</v>
      </c>
      <c r="E84" s="48">
        <f t="shared" si="10"/>
        <v>14.785137646917393</v>
      </c>
    </row>
    <row r="85" spans="1:5" x14ac:dyDescent="0.25">
      <c r="A85" s="45" t="s">
        <v>196</v>
      </c>
      <c r="B85" s="42" t="s">
        <v>197</v>
      </c>
      <c r="C85" s="46">
        <v>20</v>
      </c>
      <c r="D85" s="50">
        <v>0</v>
      </c>
      <c r="E85" s="48">
        <f t="shared" si="10"/>
        <v>0</v>
      </c>
    </row>
    <row r="86" spans="1:5" x14ac:dyDescent="0.25">
      <c r="A86" s="45" t="s">
        <v>102</v>
      </c>
      <c r="B86" s="42" t="s">
        <v>144</v>
      </c>
      <c r="C86" s="46">
        <v>3792.3</v>
      </c>
      <c r="D86" s="50">
        <v>41.8</v>
      </c>
      <c r="E86" s="48">
        <f t="shared" si="10"/>
        <v>1.102233473090209</v>
      </c>
    </row>
    <row r="87" spans="1:5" x14ac:dyDescent="0.25">
      <c r="A87" s="45" t="s">
        <v>103</v>
      </c>
      <c r="B87" s="42" t="s">
        <v>145</v>
      </c>
      <c r="C87" s="50">
        <v>60836.1</v>
      </c>
      <c r="D87" s="50">
        <v>10568.3</v>
      </c>
      <c r="E87" s="48">
        <f t="shared" si="10"/>
        <v>17.371757887175541</v>
      </c>
    </row>
    <row r="88" spans="1:5" x14ac:dyDescent="0.25">
      <c r="A88" s="41" t="s">
        <v>104</v>
      </c>
      <c r="B88" s="42" t="s">
        <v>146</v>
      </c>
      <c r="C88" s="40">
        <f>C89+C90</f>
        <v>52994.9</v>
      </c>
      <c r="D88" s="40">
        <f>D89+D90</f>
        <v>9950</v>
      </c>
      <c r="E88" s="44">
        <f t="shared" si="10"/>
        <v>18.775391594285487</v>
      </c>
    </row>
    <row r="89" spans="1:5" x14ac:dyDescent="0.25">
      <c r="A89" s="45" t="s">
        <v>105</v>
      </c>
      <c r="B89" s="42" t="s">
        <v>147</v>
      </c>
      <c r="C89" s="46">
        <v>29421.5</v>
      </c>
      <c r="D89" s="46">
        <v>4766.6000000000004</v>
      </c>
      <c r="E89" s="48">
        <f t="shared" si="10"/>
        <v>16.201077443366245</v>
      </c>
    </row>
    <row r="90" spans="1:5" x14ac:dyDescent="0.25">
      <c r="A90" s="45" t="s">
        <v>106</v>
      </c>
      <c r="B90" s="42" t="s">
        <v>148</v>
      </c>
      <c r="C90" s="46">
        <v>23573.4</v>
      </c>
      <c r="D90" s="46">
        <v>5183.3999999999996</v>
      </c>
      <c r="E90" s="48">
        <f t="shared" si="10"/>
        <v>21.988342793148206</v>
      </c>
    </row>
    <row r="91" spans="1:5" x14ac:dyDescent="0.25">
      <c r="A91" s="41" t="s">
        <v>107</v>
      </c>
      <c r="B91" s="42" t="s">
        <v>149</v>
      </c>
      <c r="C91" s="40">
        <f>C92+C93+C95+C94</f>
        <v>103505.90000000001</v>
      </c>
      <c r="D91" s="40">
        <f>D92+D93+D95+D94</f>
        <v>19588.100000000002</v>
      </c>
      <c r="E91" s="44">
        <f t="shared" si="10"/>
        <v>18.924621688232264</v>
      </c>
    </row>
    <row r="92" spans="1:5" x14ac:dyDescent="0.25">
      <c r="A92" s="45" t="s">
        <v>108</v>
      </c>
      <c r="B92" s="42" t="s">
        <v>150</v>
      </c>
      <c r="C92" s="46">
        <v>4177.6000000000004</v>
      </c>
      <c r="D92" s="46">
        <v>2177.5</v>
      </c>
      <c r="E92" s="48">
        <f t="shared" si="10"/>
        <v>52.123228648027577</v>
      </c>
    </row>
    <row r="93" spans="1:5" x14ac:dyDescent="0.25">
      <c r="A93" s="45" t="s">
        <v>109</v>
      </c>
      <c r="B93" s="42" t="s">
        <v>151</v>
      </c>
      <c r="C93" s="46">
        <v>74083.5</v>
      </c>
      <c r="D93" s="50">
        <v>13425.2</v>
      </c>
      <c r="E93" s="48">
        <f t="shared" si="10"/>
        <v>18.121714011891989</v>
      </c>
    </row>
    <row r="94" spans="1:5" x14ac:dyDescent="0.25">
      <c r="A94" s="45" t="s">
        <v>110</v>
      </c>
      <c r="B94" s="42" t="s">
        <v>152</v>
      </c>
      <c r="C94" s="46">
        <v>20577.2</v>
      </c>
      <c r="D94" s="46">
        <v>2732.9</v>
      </c>
      <c r="E94" s="48">
        <f t="shared" si="10"/>
        <v>13.281204439865482</v>
      </c>
    </row>
    <row r="95" spans="1:5" x14ac:dyDescent="0.25">
      <c r="A95" s="45" t="s">
        <v>111</v>
      </c>
      <c r="B95" s="42" t="s">
        <v>153</v>
      </c>
      <c r="C95" s="46">
        <v>4667.6000000000004</v>
      </c>
      <c r="D95" s="46">
        <v>1252.5</v>
      </c>
      <c r="E95" s="48">
        <f t="shared" si="10"/>
        <v>26.83391893049961</v>
      </c>
    </row>
    <row r="96" spans="1:5" x14ac:dyDescent="0.25">
      <c r="A96" s="41" t="s">
        <v>112</v>
      </c>
      <c r="B96" s="42" t="s">
        <v>154</v>
      </c>
      <c r="C96" s="40">
        <f>C97</f>
        <v>16633.2</v>
      </c>
      <c r="D96" s="40">
        <f>D97</f>
        <v>2854.9</v>
      </c>
      <c r="E96" s="44">
        <f t="shared" si="10"/>
        <v>17.163865041002332</v>
      </c>
    </row>
    <row r="97" spans="1:5" x14ac:dyDescent="0.25">
      <c r="A97" s="45" t="s">
        <v>113</v>
      </c>
      <c r="B97" s="42" t="s">
        <v>155</v>
      </c>
      <c r="C97" s="46">
        <v>16633.2</v>
      </c>
      <c r="D97" s="46">
        <v>2854.9</v>
      </c>
      <c r="E97" s="48">
        <f t="shared" si="10"/>
        <v>17.163865041002332</v>
      </c>
    </row>
    <row r="98" spans="1:5" x14ac:dyDescent="0.25">
      <c r="A98" s="41" t="s">
        <v>114</v>
      </c>
      <c r="B98" s="42" t="s">
        <v>156</v>
      </c>
      <c r="C98" s="40">
        <f>C99</f>
        <v>0</v>
      </c>
      <c r="D98" s="40">
        <f>D99</f>
        <v>0</v>
      </c>
      <c r="E98" s="44" t="str">
        <f t="shared" si="10"/>
        <v xml:space="preserve"> </v>
      </c>
    </row>
    <row r="99" spans="1:5" x14ac:dyDescent="0.25">
      <c r="A99" s="45" t="s">
        <v>115</v>
      </c>
      <c r="B99" s="42" t="s">
        <v>157</v>
      </c>
      <c r="C99" s="46">
        <v>0</v>
      </c>
      <c r="D99" s="46">
        <v>0</v>
      </c>
      <c r="E99" s="48" t="str">
        <f t="shared" si="10"/>
        <v xml:space="preserve"> </v>
      </c>
    </row>
    <row r="100" spans="1:5" x14ac:dyDescent="0.25">
      <c r="A100" s="41" t="s">
        <v>116</v>
      </c>
      <c r="B100" s="42" t="s">
        <v>158</v>
      </c>
      <c r="C100" s="40">
        <f>C101+C102</f>
        <v>118983.4</v>
      </c>
      <c r="D100" s="40">
        <f>D101+D102</f>
        <v>29745.9</v>
      </c>
      <c r="E100" s="44">
        <f t="shared" si="10"/>
        <v>25.000042022668712</v>
      </c>
    </row>
    <row r="101" spans="1:5" x14ac:dyDescent="0.25">
      <c r="A101" s="45" t="s">
        <v>117</v>
      </c>
      <c r="B101" s="42" t="s">
        <v>159</v>
      </c>
      <c r="C101" s="46">
        <v>118983.4</v>
      </c>
      <c r="D101" s="46">
        <v>29745.9</v>
      </c>
      <c r="E101" s="48">
        <f t="shared" si="10"/>
        <v>25.000042022668712</v>
      </c>
    </row>
    <row r="102" spans="1:5" x14ac:dyDescent="0.25">
      <c r="A102" s="45" t="s">
        <v>118</v>
      </c>
      <c r="B102" s="42" t="s">
        <v>160</v>
      </c>
      <c r="C102" s="46"/>
      <c r="D102" s="46"/>
      <c r="E102" s="48" t="str">
        <f t="shared" si="10"/>
        <v xml:space="preserve"> </v>
      </c>
    </row>
    <row r="103" spans="1:5" x14ac:dyDescent="0.25">
      <c r="A103" s="39" t="s">
        <v>119</v>
      </c>
      <c r="B103" s="51" t="s">
        <v>161</v>
      </c>
      <c r="C103" s="40">
        <f>C60+C69+C72+C77+C81+C88+C91+C96+C100+C98</f>
        <v>1263156.7999999998</v>
      </c>
      <c r="D103" s="40">
        <f>D60+D69+D72+D77+D81+D88+D91+D96+D100+D98</f>
        <v>256132.09999999998</v>
      </c>
      <c r="E103" s="44">
        <f t="shared" si="10"/>
        <v>20.277142156856538</v>
      </c>
    </row>
    <row r="104" spans="1:5" x14ac:dyDescent="0.3">
      <c r="A104" s="52" t="s">
        <v>120</v>
      </c>
      <c r="B104" s="53"/>
      <c r="C104" s="54">
        <f>C58-C103</f>
        <v>-20262.499999999767</v>
      </c>
      <c r="D104" s="54">
        <f>D58-D103</f>
        <v>-10119.499999999971</v>
      </c>
      <c r="E104" s="44"/>
    </row>
    <row r="107" spans="1:5" x14ac:dyDescent="0.3">
      <c r="A107" s="37" t="s">
        <v>184</v>
      </c>
      <c r="C107" s="60" t="s">
        <v>185</v>
      </c>
    </row>
    <row r="110" spans="1:5" x14ac:dyDescent="0.3">
      <c r="C110" s="6">
        <f>C58-C103</f>
        <v>-20262.499999999767</v>
      </c>
      <c r="D110" s="6">
        <f>D58-D103</f>
        <v>-10119.499999999971</v>
      </c>
    </row>
  </sheetData>
  <mergeCells count="2">
    <mergeCell ref="A1:E1"/>
    <mergeCell ref="A59:E59"/>
  </mergeCells>
  <pageMargins left="0.39370078740157483" right="0.19685039370078741" top="0.59055118110236227" bottom="0.39370078740157483" header="0.19685039370078741" footer="0.19685039370078741"/>
  <pageSetup paperSize="9" scale="51" fitToHeight="2" orientation="landscape" r:id="rId1"/>
  <headerFooter alignWithMargins="0"/>
  <rowBreaks count="2" manualBreakCount="2">
    <brk id="36" max="4" man="1"/>
    <brk id="85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0"/>
  <sheetViews>
    <sheetView zoomScale="90" zoomScaleNormal="90" zoomScaleSheetLayoutView="80" workbookViewId="0">
      <selection activeCell="E16" sqref="E16"/>
    </sheetView>
  </sheetViews>
  <sheetFormatPr defaultRowHeight="18.75" x14ac:dyDescent="0.3"/>
  <cols>
    <col min="1" max="1" width="139.85546875" style="37" customWidth="1"/>
    <col min="2" max="2" width="30.28515625" style="38" customWidth="1"/>
    <col min="3" max="3" width="20.42578125" style="6" customWidth="1"/>
    <col min="4" max="4" width="21.42578125" style="6" customWidth="1"/>
    <col min="5" max="5" width="22.5703125" style="2" customWidth="1"/>
    <col min="6" max="6" width="20.42578125" style="6" customWidth="1"/>
    <col min="7" max="16384" width="9.140625" style="2"/>
  </cols>
  <sheetData>
    <row r="1" spans="1:6" ht="23.25" x14ac:dyDescent="0.35">
      <c r="A1" s="61" t="s">
        <v>174</v>
      </c>
      <c r="B1" s="62"/>
      <c r="C1" s="62"/>
      <c r="D1" s="62"/>
      <c r="E1" s="62"/>
      <c r="F1" s="1"/>
    </row>
    <row r="2" spans="1:6" ht="36.75" customHeight="1" x14ac:dyDescent="0.3">
      <c r="A2" s="3"/>
      <c r="B2" s="4"/>
      <c r="C2" s="5"/>
      <c r="E2" s="7" t="s">
        <v>0</v>
      </c>
      <c r="F2" s="5"/>
    </row>
    <row r="3" spans="1:6" ht="50.25" customHeight="1" x14ac:dyDescent="0.25">
      <c r="A3" s="8" t="s">
        <v>1</v>
      </c>
      <c r="B3" s="9" t="s">
        <v>2</v>
      </c>
      <c r="C3" s="10" t="s">
        <v>3</v>
      </c>
      <c r="D3" s="11" t="s">
        <v>169</v>
      </c>
      <c r="E3" s="12" t="s">
        <v>4</v>
      </c>
      <c r="F3" s="10" t="s">
        <v>175</v>
      </c>
    </row>
    <row r="4" spans="1:6" x14ac:dyDescent="0.3">
      <c r="A4" s="8" t="s">
        <v>5</v>
      </c>
      <c r="B4" s="14"/>
      <c r="C4" s="56">
        <f>SUM(C5:C11)</f>
        <v>150583.29999999999</v>
      </c>
      <c r="D4" s="56">
        <f>SUM(D5:D11)</f>
        <v>35982</v>
      </c>
      <c r="E4" s="57">
        <f t="shared" ref="E4:E29" si="0">D4/C4*100</f>
        <v>23.895079998910905</v>
      </c>
      <c r="F4" s="56">
        <f>SUM(F5:F11)</f>
        <v>150583.29999999999</v>
      </c>
    </row>
    <row r="5" spans="1:6" x14ac:dyDescent="0.3">
      <c r="A5" s="16" t="s">
        <v>6</v>
      </c>
      <c r="B5" s="17" t="s">
        <v>7</v>
      </c>
      <c r="C5" s="18">
        <v>111202.3</v>
      </c>
      <c r="D5" s="18">
        <v>25706</v>
      </c>
      <c r="E5" s="57">
        <f t="shared" si="0"/>
        <v>23.116428347255408</v>
      </c>
      <c r="F5" s="18">
        <v>111202.3</v>
      </c>
    </row>
    <row r="6" spans="1:6" x14ac:dyDescent="0.3">
      <c r="A6" s="16" t="s">
        <v>8</v>
      </c>
      <c r="B6" s="17" t="s">
        <v>9</v>
      </c>
      <c r="C6" s="18">
        <v>16876.099999999999</v>
      </c>
      <c r="D6" s="20">
        <v>4039</v>
      </c>
      <c r="E6" s="57">
        <f t="shared" si="0"/>
        <v>23.933254721173732</v>
      </c>
      <c r="F6" s="18">
        <v>16876.099999999999</v>
      </c>
    </row>
    <row r="7" spans="1:6" x14ac:dyDescent="0.3">
      <c r="A7" s="16" t="s">
        <v>10</v>
      </c>
      <c r="B7" s="17" t="s">
        <v>11</v>
      </c>
      <c r="C7" s="18">
        <v>18187.099999999999</v>
      </c>
      <c r="D7" s="20">
        <v>5319</v>
      </c>
      <c r="E7" s="57">
        <f t="shared" si="0"/>
        <v>29.246004035827593</v>
      </c>
      <c r="F7" s="18">
        <v>18187.099999999999</v>
      </c>
    </row>
    <row r="8" spans="1:6" x14ac:dyDescent="0.3">
      <c r="A8" s="16" t="s">
        <v>12</v>
      </c>
      <c r="B8" s="17" t="s">
        <v>13</v>
      </c>
      <c r="C8" s="18">
        <v>177.8</v>
      </c>
      <c r="D8" s="18">
        <v>73</v>
      </c>
      <c r="E8" s="57">
        <f t="shared" si="0"/>
        <v>41.057367829021366</v>
      </c>
      <c r="F8" s="18">
        <v>177.8</v>
      </c>
    </row>
    <row r="9" spans="1:6" ht="37.5" x14ac:dyDescent="0.3">
      <c r="A9" s="16" t="s">
        <v>164</v>
      </c>
      <c r="B9" s="17" t="s">
        <v>163</v>
      </c>
      <c r="C9" s="18"/>
      <c r="D9" s="18">
        <v>7</v>
      </c>
      <c r="E9" s="57">
        <v>0</v>
      </c>
      <c r="F9" s="18"/>
    </row>
    <row r="10" spans="1:6" x14ac:dyDescent="0.3">
      <c r="A10" s="16" t="s">
        <v>14</v>
      </c>
      <c r="B10" s="17" t="s">
        <v>15</v>
      </c>
      <c r="C10" s="18">
        <v>3422.4</v>
      </c>
      <c r="D10" s="18">
        <v>838</v>
      </c>
      <c r="E10" s="57">
        <f t="shared" si="0"/>
        <v>24.485741000467506</v>
      </c>
      <c r="F10" s="18">
        <v>3422.4</v>
      </c>
    </row>
    <row r="11" spans="1:6" ht="56.25" x14ac:dyDescent="0.3">
      <c r="A11" s="16" t="s">
        <v>16</v>
      </c>
      <c r="B11" s="17" t="s">
        <v>17</v>
      </c>
      <c r="C11" s="18">
        <v>717.6</v>
      </c>
      <c r="D11" s="18"/>
      <c r="E11" s="57">
        <f t="shared" si="0"/>
        <v>0</v>
      </c>
      <c r="F11" s="18">
        <v>717.6</v>
      </c>
    </row>
    <row r="12" spans="1:6" x14ac:dyDescent="0.3">
      <c r="A12" s="8" t="s">
        <v>18</v>
      </c>
      <c r="B12" s="17"/>
      <c r="C12" s="58">
        <f>SUM(C13:C31)</f>
        <v>16203.4</v>
      </c>
      <c r="D12" s="58">
        <f>SUM(D13:D31)</f>
        <v>3784</v>
      </c>
      <c r="E12" s="57">
        <f t="shared" si="0"/>
        <v>23.353123418541788</v>
      </c>
      <c r="F12" s="58">
        <f>SUM(F13:F31)</f>
        <v>16203.4</v>
      </c>
    </row>
    <row r="13" spans="1:6" ht="41.25" customHeight="1" x14ac:dyDescent="0.3">
      <c r="A13" s="16" t="s">
        <v>19</v>
      </c>
      <c r="B13" s="17" t="s">
        <v>20</v>
      </c>
      <c r="C13" s="18">
        <v>6224.7</v>
      </c>
      <c r="D13" s="20">
        <v>1485</v>
      </c>
      <c r="E13" s="57">
        <f>D13/C13*100</f>
        <v>23.856571401031378</v>
      </c>
      <c r="F13" s="18">
        <v>6224.7</v>
      </c>
    </row>
    <row r="14" spans="1:6" ht="43.5" customHeight="1" x14ac:dyDescent="0.3">
      <c r="A14" s="16" t="s">
        <v>21</v>
      </c>
      <c r="B14" s="17" t="s">
        <v>22</v>
      </c>
      <c r="C14" s="18">
        <v>3000</v>
      </c>
      <c r="D14" s="20">
        <v>826</v>
      </c>
      <c r="E14" s="57">
        <f>D14/C14*100</f>
        <v>27.533333333333331</v>
      </c>
      <c r="F14" s="18">
        <v>3000</v>
      </c>
    </row>
    <row r="15" spans="1:6" ht="37.5" customHeight="1" x14ac:dyDescent="0.3">
      <c r="A15" s="16" t="s">
        <v>23</v>
      </c>
      <c r="B15" s="17" t="s">
        <v>24</v>
      </c>
      <c r="C15" s="18">
        <v>34</v>
      </c>
      <c r="D15" s="18"/>
      <c r="E15" s="57">
        <f>D15/C15*100</f>
        <v>0</v>
      </c>
      <c r="F15" s="18">
        <v>34</v>
      </c>
    </row>
    <row r="16" spans="1:6" ht="56.25" x14ac:dyDescent="0.3">
      <c r="A16" s="16" t="s">
        <v>25</v>
      </c>
      <c r="B16" s="17" t="s">
        <v>26</v>
      </c>
      <c r="C16" s="18">
        <v>74</v>
      </c>
      <c r="D16" s="18">
        <v>119</v>
      </c>
      <c r="E16" s="57">
        <f t="shared" si="0"/>
        <v>160.81081081081081</v>
      </c>
      <c r="F16" s="18">
        <v>74</v>
      </c>
    </row>
    <row r="17" spans="1:6" x14ac:dyDescent="0.3">
      <c r="A17" s="16" t="s">
        <v>27</v>
      </c>
      <c r="B17" s="17" t="s">
        <v>28</v>
      </c>
      <c r="C17" s="23">
        <v>176.8</v>
      </c>
      <c r="D17" s="18">
        <v>14</v>
      </c>
      <c r="E17" s="57">
        <f t="shared" si="0"/>
        <v>7.9185520361990944</v>
      </c>
      <c r="F17" s="23">
        <v>176.8</v>
      </c>
    </row>
    <row r="18" spans="1:6" x14ac:dyDescent="0.3">
      <c r="A18" s="16" t="s">
        <v>170</v>
      </c>
      <c r="B18" s="17" t="s">
        <v>171</v>
      </c>
      <c r="C18" s="23"/>
      <c r="D18" s="18">
        <v>3</v>
      </c>
      <c r="E18" s="57"/>
      <c r="F18" s="23"/>
    </row>
    <row r="19" spans="1:6" x14ac:dyDescent="0.3">
      <c r="A19" s="16" t="s">
        <v>29</v>
      </c>
      <c r="B19" s="17" t="s">
        <v>30</v>
      </c>
      <c r="C19" s="23">
        <v>1171</v>
      </c>
      <c r="D19" s="24">
        <v>379</v>
      </c>
      <c r="E19" s="57">
        <f t="shared" si="0"/>
        <v>32.365499573014517</v>
      </c>
      <c r="F19" s="23">
        <v>1171</v>
      </c>
    </row>
    <row r="20" spans="1:6" x14ac:dyDescent="0.3">
      <c r="A20" s="16" t="s">
        <v>31</v>
      </c>
      <c r="B20" s="17" t="s">
        <v>32</v>
      </c>
      <c r="C20" s="18">
        <v>160</v>
      </c>
      <c r="D20" s="18">
        <v>230</v>
      </c>
      <c r="E20" s="57">
        <f t="shared" si="0"/>
        <v>143.75</v>
      </c>
      <c r="F20" s="18">
        <v>160</v>
      </c>
    </row>
    <row r="21" spans="1:6" ht="37.5" x14ac:dyDescent="0.3">
      <c r="A21" s="16" t="s">
        <v>33</v>
      </c>
      <c r="B21" s="17" t="s">
        <v>34</v>
      </c>
      <c r="C21" s="18">
        <v>329</v>
      </c>
      <c r="D21" s="20">
        <v>361</v>
      </c>
      <c r="E21" s="57">
        <f t="shared" si="0"/>
        <v>109.72644376899696</v>
      </c>
      <c r="F21" s="18">
        <v>329</v>
      </c>
    </row>
    <row r="22" spans="1:6" x14ac:dyDescent="0.3">
      <c r="A22" s="16" t="s">
        <v>35</v>
      </c>
      <c r="B22" s="17" t="s">
        <v>36</v>
      </c>
      <c r="C22" s="18">
        <v>99.3</v>
      </c>
      <c r="D22" s="18">
        <v>4</v>
      </c>
      <c r="E22" s="57">
        <f t="shared" si="0"/>
        <v>4.0281973816717018</v>
      </c>
      <c r="F22" s="18">
        <v>99.3</v>
      </c>
    </row>
    <row r="23" spans="1:6" ht="37.5" x14ac:dyDescent="0.3">
      <c r="A23" s="16" t="s">
        <v>37</v>
      </c>
      <c r="B23" s="17" t="s">
        <v>38</v>
      </c>
      <c r="C23" s="18">
        <v>3.3</v>
      </c>
      <c r="D23" s="18"/>
      <c r="E23" s="57">
        <f t="shared" si="0"/>
        <v>0</v>
      </c>
      <c r="F23" s="18">
        <v>3.3</v>
      </c>
    </row>
    <row r="24" spans="1:6" ht="39" customHeight="1" x14ac:dyDescent="0.3">
      <c r="A24" s="16" t="s">
        <v>39</v>
      </c>
      <c r="B24" s="17" t="s">
        <v>40</v>
      </c>
      <c r="C24" s="18">
        <v>132.4</v>
      </c>
      <c r="D24" s="18">
        <v>64</v>
      </c>
      <c r="E24" s="57">
        <f t="shared" si="0"/>
        <v>48.338368580060418</v>
      </c>
      <c r="F24" s="18">
        <v>132.4</v>
      </c>
    </row>
    <row r="25" spans="1:6" ht="56.25" x14ac:dyDescent="0.3">
      <c r="A25" s="25" t="s">
        <v>41</v>
      </c>
      <c r="B25" s="17" t="s">
        <v>42</v>
      </c>
      <c r="C25" s="18">
        <v>247.2</v>
      </c>
      <c r="D25" s="20">
        <v>29</v>
      </c>
      <c r="E25" s="57">
        <f t="shared" si="0"/>
        <v>11.731391585760518</v>
      </c>
      <c r="F25" s="18">
        <v>247.2</v>
      </c>
    </row>
    <row r="26" spans="1:6" ht="33" customHeight="1" x14ac:dyDescent="0.3">
      <c r="A26" s="16" t="s">
        <v>43</v>
      </c>
      <c r="B26" s="17" t="s">
        <v>44</v>
      </c>
      <c r="C26" s="18">
        <v>276</v>
      </c>
      <c r="D26" s="20">
        <v>20</v>
      </c>
      <c r="E26" s="57">
        <f t="shared" si="0"/>
        <v>7.2463768115942031</v>
      </c>
      <c r="F26" s="18">
        <v>276</v>
      </c>
    </row>
    <row r="27" spans="1:6" ht="33" customHeight="1" x14ac:dyDescent="0.3">
      <c r="A27" s="16" t="s">
        <v>45</v>
      </c>
      <c r="B27" s="17" t="s">
        <v>46</v>
      </c>
      <c r="C27" s="18">
        <v>33.1</v>
      </c>
      <c r="D27" s="24">
        <v>3</v>
      </c>
      <c r="E27" s="57">
        <f t="shared" si="0"/>
        <v>9.0634441087613293</v>
      </c>
      <c r="F27" s="18">
        <v>33.1</v>
      </c>
    </row>
    <row r="28" spans="1:6" ht="43.5" customHeight="1" x14ac:dyDescent="0.3">
      <c r="A28" s="16" t="s">
        <v>47</v>
      </c>
      <c r="B28" s="17" t="s">
        <v>48</v>
      </c>
      <c r="C28" s="18">
        <v>5.5</v>
      </c>
      <c r="D28" s="24"/>
      <c r="E28" s="57">
        <f t="shared" si="0"/>
        <v>0</v>
      </c>
      <c r="F28" s="18">
        <v>5.5</v>
      </c>
    </row>
    <row r="29" spans="1:6" ht="56.25" x14ac:dyDescent="0.3">
      <c r="A29" s="16" t="s">
        <v>49</v>
      </c>
      <c r="B29" s="26" t="s">
        <v>50</v>
      </c>
      <c r="C29" s="18">
        <v>22.1</v>
      </c>
      <c r="D29" s="20">
        <v>5</v>
      </c>
      <c r="E29" s="57">
        <f t="shared" si="0"/>
        <v>22.624434389140269</v>
      </c>
      <c r="F29" s="18">
        <v>22.1</v>
      </c>
    </row>
    <row r="30" spans="1:6" ht="37.5" customHeight="1" x14ac:dyDescent="0.3">
      <c r="A30" s="16" t="s">
        <v>51</v>
      </c>
      <c r="B30" s="17" t="s">
        <v>52</v>
      </c>
      <c r="C30" s="18">
        <v>4215</v>
      </c>
      <c r="D30" s="24">
        <v>235</v>
      </c>
      <c r="E30" s="57">
        <f>D30/C30*100</f>
        <v>5.5753262158956112</v>
      </c>
      <c r="F30" s="18">
        <v>4215</v>
      </c>
    </row>
    <row r="31" spans="1:6" ht="22.5" customHeight="1" x14ac:dyDescent="0.3">
      <c r="A31" s="16" t="s">
        <v>53</v>
      </c>
      <c r="B31" s="17" t="s">
        <v>54</v>
      </c>
      <c r="C31" s="18">
        <v>0</v>
      </c>
      <c r="D31" s="24">
        <v>7</v>
      </c>
      <c r="E31" s="57">
        <v>0</v>
      </c>
      <c r="F31" s="18">
        <v>0</v>
      </c>
    </row>
    <row r="32" spans="1:6" x14ac:dyDescent="0.3">
      <c r="A32" s="27" t="s">
        <v>55</v>
      </c>
      <c r="B32" s="28"/>
      <c r="C32" s="59">
        <f>C12+C4</f>
        <v>166786.69999999998</v>
      </c>
      <c r="D32" s="59">
        <f>D12+D4</f>
        <v>39766</v>
      </c>
      <c r="E32" s="57">
        <f t="shared" ref="E32:E43" si="1">D32/C32*100</f>
        <v>23.842428682862604</v>
      </c>
      <c r="F32" s="59">
        <f>F12+F4</f>
        <v>166786.69999999998</v>
      </c>
    </row>
    <row r="33" spans="1:6" ht="18" customHeight="1" x14ac:dyDescent="0.3">
      <c r="A33" s="16" t="s">
        <v>56</v>
      </c>
      <c r="B33" s="17" t="s">
        <v>57</v>
      </c>
      <c r="C33" s="18">
        <v>76432.800000000003</v>
      </c>
      <c r="D33" s="18">
        <v>19107</v>
      </c>
      <c r="E33" s="57">
        <f t="shared" si="1"/>
        <v>24.998429993405971</v>
      </c>
      <c r="F33" s="18">
        <v>76432.800000000003</v>
      </c>
    </row>
    <row r="34" spans="1:6" x14ac:dyDescent="0.3">
      <c r="A34" s="16" t="s">
        <v>58</v>
      </c>
      <c r="B34" s="17" t="s">
        <v>59</v>
      </c>
      <c r="C34" s="18">
        <v>22468</v>
      </c>
      <c r="D34" s="18">
        <v>5610</v>
      </c>
      <c r="E34" s="57">
        <f t="shared" si="1"/>
        <v>24.968844578956741</v>
      </c>
      <c r="F34" s="18">
        <v>38704.1</v>
      </c>
    </row>
    <row r="35" spans="1:6" ht="37.5" x14ac:dyDescent="0.3">
      <c r="A35" s="16" t="s">
        <v>165</v>
      </c>
      <c r="B35" s="17" t="s">
        <v>166</v>
      </c>
      <c r="C35" s="18">
        <v>16242.4</v>
      </c>
      <c r="D35" s="18"/>
      <c r="E35" s="57"/>
      <c r="F35" s="18">
        <v>16242.4</v>
      </c>
    </row>
    <row r="36" spans="1:6" ht="23.25" customHeight="1" x14ac:dyDescent="0.3">
      <c r="A36" s="16" t="s">
        <v>173</v>
      </c>
      <c r="B36" s="17" t="s">
        <v>172</v>
      </c>
      <c r="C36" s="18">
        <v>532.4</v>
      </c>
      <c r="D36" s="18"/>
      <c r="E36" s="57"/>
      <c r="F36" s="18">
        <v>532.4</v>
      </c>
    </row>
    <row r="37" spans="1:6" x14ac:dyDescent="0.3">
      <c r="A37" s="16" t="s">
        <v>167</v>
      </c>
      <c r="B37" s="17" t="s">
        <v>168</v>
      </c>
      <c r="C37" s="18">
        <v>37.5</v>
      </c>
      <c r="D37" s="23"/>
      <c r="E37" s="57"/>
      <c r="F37" s="18">
        <v>37.5</v>
      </c>
    </row>
    <row r="38" spans="1:6" x14ac:dyDescent="0.3">
      <c r="A38" s="16" t="s">
        <v>60</v>
      </c>
      <c r="B38" s="17" t="s">
        <v>61</v>
      </c>
      <c r="C38" s="18">
        <v>62634.400000000001</v>
      </c>
      <c r="D38" s="23">
        <v>11370</v>
      </c>
      <c r="E38" s="57">
        <f t="shared" ref="E38" si="2">D38/C38*100</f>
        <v>18.152963866501477</v>
      </c>
      <c r="F38" s="18">
        <v>75068.800000000003</v>
      </c>
    </row>
    <row r="39" spans="1:6" ht="37.5" x14ac:dyDescent="0.3">
      <c r="A39" s="16" t="s">
        <v>62</v>
      </c>
      <c r="B39" s="17" t="s">
        <v>63</v>
      </c>
      <c r="C39" s="18">
        <v>81223.600000000006</v>
      </c>
      <c r="D39" s="20">
        <v>23608</v>
      </c>
      <c r="E39" s="57">
        <f t="shared" si="1"/>
        <v>29.065444033507497</v>
      </c>
      <c r="F39" s="18">
        <v>81340.899999999994</v>
      </c>
    </row>
    <row r="40" spans="1:6" x14ac:dyDescent="0.3">
      <c r="A40" s="16" t="s">
        <v>64</v>
      </c>
      <c r="B40" s="17" t="s">
        <v>65</v>
      </c>
      <c r="C40" s="18">
        <v>21808.5</v>
      </c>
      <c r="D40" s="18">
        <v>4347</v>
      </c>
      <c r="E40" s="57">
        <f t="shared" si="1"/>
        <v>19.932595089070777</v>
      </c>
      <c r="F40" s="18">
        <v>22028.5</v>
      </c>
    </row>
    <row r="41" spans="1:6" s="32" customFormat="1" ht="37.5" x14ac:dyDescent="0.3">
      <c r="A41" s="30" t="s">
        <v>66</v>
      </c>
      <c r="B41" s="31" t="s">
        <v>67</v>
      </c>
      <c r="C41" s="23">
        <v>116.6</v>
      </c>
      <c r="D41" s="23">
        <v>117</v>
      </c>
      <c r="E41" s="57">
        <f t="shared" si="1"/>
        <v>100.34305317324186</v>
      </c>
      <c r="F41" s="23">
        <v>116.6</v>
      </c>
    </row>
    <row r="42" spans="1:6" x14ac:dyDescent="0.3">
      <c r="A42" s="16" t="s">
        <v>68</v>
      </c>
      <c r="B42" s="17" t="s">
        <v>69</v>
      </c>
      <c r="C42" s="23">
        <v>480524.9</v>
      </c>
      <c r="D42" s="18">
        <v>114817</v>
      </c>
      <c r="E42" s="57">
        <f t="shared" si="1"/>
        <v>23.894079162182855</v>
      </c>
      <c r="F42" s="23">
        <v>543772.5</v>
      </c>
    </row>
    <row r="43" spans="1:6" ht="38.25" customHeight="1" x14ac:dyDescent="0.3">
      <c r="A43" s="33" t="s">
        <v>70</v>
      </c>
      <c r="B43" s="17" t="s">
        <v>71</v>
      </c>
      <c r="C43" s="23">
        <v>5390.7</v>
      </c>
      <c r="D43" s="18">
        <v>1220</v>
      </c>
      <c r="E43" s="57">
        <f t="shared" si="1"/>
        <v>22.631569183964977</v>
      </c>
      <c r="F43" s="23">
        <v>5390.7</v>
      </c>
    </row>
    <row r="44" spans="1:6" ht="25.5" customHeight="1" x14ac:dyDescent="0.3">
      <c r="A44" s="27" t="s">
        <v>72</v>
      </c>
      <c r="B44" s="34" t="s">
        <v>73</v>
      </c>
      <c r="C44" s="58">
        <f>SUM(C33:C43)</f>
        <v>767411.79999999993</v>
      </c>
      <c r="D44" s="58">
        <f>SUM(D33:D43)</f>
        <v>180196</v>
      </c>
      <c r="E44" s="57">
        <f>D44/C44*100</f>
        <v>23.481004592319277</v>
      </c>
      <c r="F44" s="58">
        <f>SUM(F33:F43)</f>
        <v>859667.2</v>
      </c>
    </row>
    <row r="45" spans="1:6" ht="25.5" customHeight="1" x14ac:dyDescent="0.3">
      <c r="A45" s="27" t="s">
        <v>74</v>
      </c>
      <c r="B45" s="34" t="s">
        <v>75</v>
      </c>
      <c r="C45" s="23">
        <v>2500</v>
      </c>
      <c r="D45" s="23">
        <v>185</v>
      </c>
      <c r="E45" s="57">
        <f>D45/C45*100</f>
        <v>7.3999999999999995</v>
      </c>
      <c r="F45" s="23">
        <v>5000</v>
      </c>
    </row>
    <row r="46" spans="1:6" ht="37.5" x14ac:dyDescent="0.3">
      <c r="A46" s="36" t="s">
        <v>76</v>
      </c>
      <c r="B46" s="34" t="s">
        <v>77</v>
      </c>
      <c r="C46" s="23">
        <v>0</v>
      </c>
      <c r="D46" s="18">
        <v>-539</v>
      </c>
      <c r="E46" s="57">
        <v>0</v>
      </c>
      <c r="F46" s="23">
        <v>0</v>
      </c>
    </row>
    <row r="47" spans="1:6" x14ac:dyDescent="0.3">
      <c r="A47" s="27" t="s">
        <v>78</v>
      </c>
      <c r="B47" s="34"/>
      <c r="C47" s="56">
        <f>C32+C44+C45+C46</f>
        <v>936698.49999999988</v>
      </c>
      <c r="D47" s="56">
        <f>D32+D44+D45+D46</f>
        <v>219608</v>
      </c>
      <c r="E47" s="57">
        <f>D47/C47*100</f>
        <v>23.444897157409777</v>
      </c>
      <c r="F47" s="56">
        <f>F32+F44+F45+F46</f>
        <v>1031453.8999999999</v>
      </c>
    </row>
    <row r="48" spans="1:6" ht="42.75" customHeight="1" x14ac:dyDescent="0.25">
      <c r="A48" s="63" t="s">
        <v>162</v>
      </c>
      <c r="B48" s="64"/>
      <c r="C48" s="64"/>
      <c r="D48" s="64"/>
      <c r="E48" s="65"/>
      <c r="F48" s="2"/>
    </row>
    <row r="49" spans="1:6" ht="33" customHeight="1" x14ac:dyDescent="0.25">
      <c r="A49" s="41" t="s">
        <v>79</v>
      </c>
      <c r="B49" s="42" t="s">
        <v>121</v>
      </c>
      <c r="C49" s="40">
        <f>SUM(C50:C57)</f>
        <v>67256.399999999994</v>
      </c>
      <c r="D49" s="43">
        <f>SUM(D50:D57)</f>
        <v>19005</v>
      </c>
      <c r="E49" s="44">
        <f>IF(C49=0," ",D49/C49*100)</f>
        <v>28.257533855514122</v>
      </c>
      <c r="F49" s="40">
        <f>SUM(F50:F57)</f>
        <v>75089.099999999991</v>
      </c>
    </row>
    <row r="50" spans="1:6" ht="28.5" customHeight="1" x14ac:dyDescent="0.25">
      <c r="A50" s="45" t="s">
        <v>80</v>
      </c>
      <c r="B50" s="42" t="s">
        <v>122</v>
      </c>
      <c r="C50" s="46">
        <v>2415</v>
      </c>
      <c r="D50" s="47">
        <v>666</v>
      </c>
      <c r="E50" s="48">
        <f>IF(C50=0," ",D50/C50*100)</f>
        <v>27.577639751552795</v>
      </c>
      <c r="F50" s="46">
        <v>2536.8000000000002</v>
      </c>
    </row>
    <row r="51" spans="1:6" ht="27" customHeight="1" x14ac:dyDescent="0.25">
      <c r="A51" s="45" t="s">
        <v>81</v>
      </c>
      <c r="B51" s="42" t="s">
        <v>123</v>
      </c>
      <c r="C51" s="46">
        <v>2177.4</v>
      </c>
      <c r="D51" s="47">
        <v>787</v>
      </c>
      <c r="E51" s="48">
        <f>IF(C51=0," ",D51/C51*100)</f>
        <v>36.144024983925782</v>
      </c>
      <c r="F51" s="46">
        <v>2807.4</v>
      </c>
    </row>
    <row r="52" spans="1:6" ht="37.5" x14ac:dyDescent="0.25">
      <c r="A52" s="45" t="s">
        <v>82</v>
      </c>
      <c r="B52" s="42" t="s">
        <v>124</v>
      </c>
      <c r="C52" s="46">
        <v>33316.1</v>
      </c>
      <c r="D52" s="49">
        <v>10701</v>
      </c>
      <c r="E52" s="48">
        <f>IF(C52=0," ",D52/C52*100)</f>
        <v>32.119605836217325</v>
      </c>
      <c r="F52" s="46">
        <v>38421.300000000003</v>
      </c>
    </row>
    <row r="53" spans="1:6" x14ac:dyDescent="0.25">
      <c r="A53" s="45" t="s">
        <v>83</v>
      </c>
      <c r="B53" s="42" t="s">
        <v>125</v>
      </c>
      <c r="C53" s="46">
        <v>116.6</v>
      </c>
      <c r="D53" s="47">
        <v>0</v>
      </c>
      <c r="E53" s="48">
        <v>0</v>
      </c>
      <c r="F53" s="46">
        <v>116.6</v>
      </c>
    </row>
    <row r="54" spans="1:6" x14ac:dyDescent="0.25">
      <c r="A54" s="45" t="s">
        <v>84</v>
      </c>
      <c r="B54" s="42" t="s">
        <v>126</v>
      </c>
      <c r="C54" s="46">
        <v>15454.6</v>
      </c>
      <c r="D54" s="47">
        <v>4022</v>
      </c>
      <c r="E54" s="48">
        <f t="shared" ref="E54:E89" si="3">IF(C54=0," ",D54/C54*100)</f>
        <v>26.024614030774007</v>
      </c>
      <c r="F54" s="46">
        <v>16579.599999999999</v>
      </c>
    </row>
    <row r="55" spans="1:6" x14ac:dyDescent="0.25">
      <c r="A55" s="45" t="s">
        <v>85</v>
      </c>
      <c r="B55" s="42" t="s">
        <v>127</v>
      </c>
      <c r="C55" s="46">
        <v>2616.1</v>
      </c>
      <c r="D55" s="47">
        <v>0</v>
      </c>
      <c r="E55" s="48">
        <f t="shared" si="3"/>
        <v>0</v>
      </c>
      <c r="F55" s="46">
        <v>2616.1</v>
      </c>
    </row>
    <row r="56" spans="1:6" x14ac:dyDescent="0.25">
      <c r="A56" s="45" t="s">
        <v>86</v>
      </c>
      <c r="B56" s="42" t="s">
        <v>128</v>
      </c>
      <c r="C56" s="46">
        <v>2500</v>
      </c>
      <c r="D56" s="47">
        <v>0</v>
      </c>
      <c r="E56" s="48">
        <f t="shared" si="3"/>
        <v>0</v>
      </c>
      <c r="F56" s="46">
        <v>2500</v>
      </c>
    </row>
    <row r="57" spans="1:6" x14ac:dyDescent="0.25">
      <c r="A57" s="45" t="s">
        <v>87</v>
      </c>
      <c r="B57" s="42" t="s">
        <v>129</v>
      </c>
      <c r="C57" s="46">
        <v>8660.6</v>
      </c>
      <c r="D57" s="49">
        <v>2829</v>
      </c>
      <c r="E57" s="48">
        <f t="shared" si="3"/>
        <v>32.665173313627236</v>
      </c>
      <c r="F57" s="46">
        <v>9511.2999999999993</v>
      </c>
    </row>
    <row r="58" spans="1:6" x14ac:dyDescent="0.25">
      <c r="A58" s="41" t="s">
        <v>88</v>
      </c>
      <c r="B58" s="42" t="s">
        <v>130</v>
      </c>
      <c r="C58" s="40">
        <f>SUM(C59:C60)</f>
        <v>1202</v>
      </c>
      <c r="D58" s="43">
        <f>SUM(D59:D60)</f>
        <v>26</v>
      </c>
      <c r="E58" s="44">
        <f t="shared" si="3"/>
        <v>2.1630615640599005</v>
      </c>
      <c r="F58" s="40">
        <f>SUM(F59:F60)</f>
        <v>480</v>
      </c>
    </row>
    <row r="59" spans="1:6" x14ac:dyDescent="0.25">
      <c r="A59" s="45" t="s">
        <v>89</v>
      </c>
      <c r="B59" s="42" t="s">
        <v>131</v>
      </c>
      <c r="C59" s="46">
        <v>882</v>
      </c>
      <c r="D59" s="47">
        <v>26</v>
      </c>
      <c r="E59" s="48">
        <f t="shared" si="3"/>
        <v>2.947845804988662</v>
      </c>
      <c r="F59" s="46">
        <v>160</v>
      </c>
    </row>
    <row r="60" spans="1:6" x14ac:dyDescent="0.25">
      <c r="A60" s="45" t="s">
        <v>90</v>
      </c>
      <c r="B60" s="42" t="s">
        <v>132</v>
      </c>
      <c r="C60" s="46">
        <v>320</v>
      </c>
      <c r="D60" s="47">
        <v>0</v>
      </c>
      <c r="E60" s="44">
        <f t="shared" si="3"/>
        <v>0</v>
      </c>
      <c r="F60" s="46">
        <v>320</v>
      </c>
    </row>
    <row r="61" spans="1:6" x14ac:dyDescent="0.25">
      <c r="A61" s="41" t="s">
        <v>91</v>
      </c>
      <c r="B61" s="42" t="s">
        <v>133</v>
      </c>
      <c r="C61" s="40">
        <f>C63+C62+C64</f>
        <v>4274.6000000000004</v>
      </c>
      <c r="D61" s="40">
        <f>D63+D62+D64</f>
        <v>717</v>
      </c>
      <c r="E61" s="44">
        <f t="shared" si="3"/>
        <v>16.773499274785944</v>
      </c>
      <c r="F61" s="40">
        <f>F63+F62+F64</f>
        <v>4567.6000000000004</v>
      </c>
    </row>
    <row r="62" spans="1:6" x14ac:dyDescent="0.25">
      <c r="A62" s="45" t="s">
        <v>92</v>
      </c>
      <c r="B62" s="42" t="s">
        <v>134</v>
      </c>
      <c r="C62" s="46">
        <v>252.5</v>
      </c>
      <c r="D62" s="47">
        <v>0</v>
      </c>
      <c r="E62" s="48">
        <f t="shared" si="3"/>
        <v>0</v>
      </c>
      <c r="F62" s="46">
        <v>252.5</v>
      </c>
    </row>
    <row r="63" spans="1:6" x14ac:dyDescent="0.25">
      <c r="A63" s="45" t="s">
        <v>93</v>
      </c>
      <c r="B63" s="42" t="s">
        <v>135</v>
      </c>
      <c r="C63" s="46">
        <v>2380</v>
      </c>
      <c r="D63" s="49">
        <v>85</v>
      </c>
      <c r="E63" s="48">
        <f t="shared" si="3"/>
        <v>3.5714285714285712</v>
      </c>
      <c r="F63" s="46">
        <v>2413</v>
      </c>
    </row>
    <row r="64" spans="1:6" x14ac:dyDescent="0.25">
      <c r="A64" s="45" t="s">
        <v>94</v>
      </c>
      <c r="B64" s="42" t="s">
        <v>136</v>
      </c>
      <c r="C64" s="46">
        <v>1642.1</v>
      </c>
      <c r="D64" s="47">
        <v>632</v>
      </c>
      <c r="E64" s="48">
        <f t="shared" si="3"/>
        <v>38.487302843919373</v>
      </c>
      <c r="F64" s="46">
        <v>1902.1</v>
      </c>
    </row>
    <row r="65" spans="1:6" x14ac:dyDescent="0.25">
      <c r="A65" s="41" t="s">
        <v>95</v>
      </c>
      <c r="B65" s="42" t="s">
        <v>137</v>
      </c>
      <c r="C65" s="40">
        <f>C66+C67</f>
        <v>3801.8</v>
      </c>
      <c r="D65" s="40">
        <f>D66+D67</f>
        <v>166</v>
      </c>
      <c r="E65" s="44">
        <f t="shared" si="3"/>
        <v>4.3663527802619813</v>
      </c>
      <c r="F65" s="40">
        <f>F66+F67</f>
        <v>4761.7999999999993</v>
      </c>
    </row>
    <row r="66" spans="1:6" x14ac:dyDescent="0.25">
      <c r="A66" s="45" t="s">
        <v>96</v>
      </c>
      <c r="B66" s="42" t="s">
        <v>138</v>
      </c>
      <c r="C66" s="46">
        <v>3612.4</v>
      </c>
      <c r="D66" s="47">
        <v>94</v>
      </c>
      <c r="E66" s="48">
        <f t="shared" si="3"/>
        <v>2.6021481563503488</v>
      </c>
      <c r="F66" s="46">
        <v>4572.3999999999996</v>
      </c>
    </row>
    <row r="67" spans="1:6" x14ac:dyDescent="0.25">
      <c r="A67" s="45" t="s">
        <v>97</v>
      </c>
      <c r="B67" s="42" t="s">
        <v>139</v>
      </c>
      <c r="C67" s="46">
        <v>189.4</v>
      </c>
      <c r="D67" s="47">
        <v>72</v>
      </c>
      <c r="E67" s="48">
        <f t="shared" si="3"/>
        <v>38.01478352692714</v>
      </c>
      <c r="F67" s="46">
        <v>189.4</v>
      </c>
    </row>
    <row r="68" spans="1:6" x14ac:dyDescent="0.25">
      <c r="A68" s="41" t="s">
        <v>98</v>
      </c>
      <c r="B68" s="42" t="s">
        <v>140</v>
      </c>
      <c r="C68" s="40">
        <f>C69+C70+C71+C72+C73</f>
        <v>632063.10000000009</v>
      </c>
      <c r="D68" s="43">
        <f>D69+D70+D71+D72+D73</f>
        <v>145714</v>
      </c>
      <c r="E68" s="44">
        <f t="shared" si="3"/>
        <v>23.053710934873429</v>
      </c>
      <c r="F68" s="40">
        <f>F69+F70+F71+F72+F73</f>
        <v>709886.9</v>
      </c>
    </row>
    <row r="69" spans="1:6" x14ac:dyDescent="0.25">
      <c r="A69" s="45" t="s">
        <v>99</v>
      </c>
      <c r="B69" s="42" t="s">
        <v>141</v>
      </c>
      <c r="C69" s="46">
        <v>160526.5</v>
      </c>
      <c r="D69" s="49">
        <v>39294</v>
      </c>
      <c r="E69" s="48">
        <f t="shared" si="3"/>
        <v>24.478201418457388</v>
      </c>
      <c r="F69" s="46">
        <v>190735.1</v>
      </c>
    </row>
    <row r="70" spans="1:6" x14ac:dyDescent="0.25">
      <c r="A70" s="45" t="s">
        <v>100</v>
      </c>
      <c r="B70" s="42" t="s">
        <v>142</v>
      </c>
      <c r="C70" s="46">
        <v>399681.9</v>
      </c>
      <c r="D70" s="47">
        <v>90220</v>
      </c>
      <c r="E70" s="48">
        <f t="shared" si="3"/>
        <v>22.572951139393602</v>
      </c>
      <c r="F70" s="46">
        <v>439271.1</v>
      </c>
    </row>
    <row r="71" spans="1:6" x14ac:dyDescent="0.25">
      <c r="A71" s="45" t="s">
        <v>101</v>
      </c>
      <c r="B71" s="42" t="s">
        <v>143</v>
      </c>
      <c r="C71" s="46">
        <v>35004.800000000003</v>
      </c>
      <c r="D71" s="47">
        <v>8582</v>
      </c>
      <c r="E71" s="48">
        <f t="shared" si="3"/>
        <v>24.51663771825578</v>
      </c>
      <c r="F71" s="46">
        <v>38056.800000000003</v>
      </c>
    </row>
    <row r="72" spans="1:6" x14ac:dyDescent="0.25">
      <c r="A72" s="45" t="s">
        <v>102</v>
      </c>
      <c r="B72" s="42" t="s">
        <v>144</v>
      </c>
      <c r="C72" s="46">
        <v>3375.1</v>
      </c>
      <c r="D72" s="47">
        <v>0</v>
      </c>
      <c r="E72" s="48">
        <f t="shared" si="3"/>
        <v>0</v>
      </c>
      <c r="F72" s="46">
        <v>3375.1</v>
      </c>
    </row>
    <row r="73" spans="1:6" x14ac:dyDescent="0.25">
      <c r="A73" s="45" t="s">
        <v>103</v>
      </c>
      <c r="B73" s="42" t="s">
        <v>145</v>
      </c>
      <c r="C73" s="50">
        <v>33474.800000000003</v>
      </c>
      <c r="D73" s="49">
        <v>7618</v>
      </c>
      <c r="E73" s="48">
        <f t="shared" si="3"/>
        <v>22.757417520044928</v>
      </c>
      <c r="F73" s="50">
        <v>38448.800000000003</v>
      </c>
    </row>
    <row r="74" spans="1:6" x14ac:dyDescent="0.25">
      <c r="A74" s="41" t="s">
        <v>104</v>
      </c>
      <c r="B74" s="42" t="s">
        <v>146</v>
      </c>
      <c r="C74" s="40">
        <f>C75+C76</f>
        <v>33548</v>
      </c>
      <c r="D74" s="43">
        <f>D75+D76</f>
        <v>8849</v>
      </c>
      <c r="E74" s="44">
        <f t="shared" si="3"/>
        <v>26.37713127459163</v>
      </c>
      <c r="F74" s="40">
        <f>F75+F76</f>
        <v>39404</v>
      </c>
    </row>
    <row r="75" spans="1:6" x14ac:dyDescent="0.25">
      <c r="A75" s="45" t="s">
        <v>105</v>
      </c>
      <c r="B75" s="42" t="s">
        <v>147</v>
      </c>
      <c r="C75" s="46">
        <v>19966.5</v>
      </c>
      <c r="D75" s="47">
        <v>4810</v>
      </c>
      <c r="E75" s="48">
        <f t="shared" si="3"/>
        <v>24.090351338491974</v>
      </c>
      <c r="F75" s="46">
        <v>21497.5</v>
      </c>
    </row>
    <row r="76" spans="1:6" x14ac:dyDescent="0.25">
      <c r="A76" s="45" t="s">
        <v>106</v>
      </c>
      <c r="B76" s="42" t="s">
        <v>148</v>
      </c>
      <c r="C76" s="46">
        <v>13581.5</v>
      </c>
      <c r="D76" s="47">
        <v>4039</v>
      </c>
      <c r="E76" s="48">
        <f t="shared" si="3"/>
        <v>29.738983175643341</v>
      </c>
      <c r="F76" s="46">
        <v>17906.5</v>
      </c>
    </row>
    <row r="77" spans="1:6" x14ac:dyDescent="0.25">
      <c r="A77" s="41" t="s">
        <v>107</v>
      </c>
      <c r="B77" s="42" t="s">
        <v>149</v>
      </c>
      <c r="C77" s="40">
        <f>C78+C79+C81+C80</f>
        <v>109715.1</v>
      </c>
      <c r="D77" s="43">
        <f>D78+D79+D81+D80</f>
        <v>26950</v>
      </c>
      <c r="E77" s="44">
        <f t="shared" si="3"/>
        <v>24.563619775217813</v>
      </c>
      <c r="F77" s="40">
        <f>F78+F79+F81+F80</f>
        <v>109981.69999999998</v>
      </c>
    </row>
    <row r="78" spans="1:6" x14ac:dyDescent="0.25">
      <c r="A78" s="45" t="s">
        <v>108</v>
      </c>
      <c r="B78" s="42" t="s">
        <v>150</v>
      </c>
      <c r="C78" s="46">
        <v>6818</v>
      </c>
      <c r="D78" s="47">
        <v>1085</v>
      </c>
      <c r="E78" s="48">
        <f t="shared" si="3"/>
        <v>15.913757700205339</v>
      </c>
      <c r="F78" s="46">
        <v>6818</v>
      </c>
    </row>
    <row r="79" spans="1:6" x14ac:dyDescent="0.25">
      <c r="A79" s="45" t="s">
        <v>109</v>
      </c>
      <c r="B79" s="42" t="s">
        <v>151</v>
      </c>
      <c r="C79" s="46">
        <v>79734.899999999994</v>
      </c>
      <c r="D79" s="49">
        <v>22874</v>
      </c>
      <c r="E79" s="48">
        <f t="shared" si="3"/>
        <v>28.687563413260698</v>
      </c>
      <c r="F79" s="46">
        <v>79734.899999999994</v>
      </c>
    </row>
    <row r="80" spans="1:6" x14ac:dyDescent="0.25">
      <c r="A80" s="45" t="s">
        <v>110</v>
      </c>
      <c r="B80" s="42" t="s">
        <v>152</v>
      </c>
      <c r="C80" s="46">
        <v>18023.400000000001</v>
      </c>
      <c r="D80" s="47">
        <v>2133</v>
      </c>
      <c r="E80" s="48">
        <f t="shared" si="3"/>
        <v>11.834615000499351</v>
      </c>
      <c r="F80" s="46">
        <v>18023.400000000001</v>
      </c>
    </row>
    <row r="81" spans="1:6" x14ac:dyDescent="0.25">
      <c r="A81" s="45" t="s">
        <v>111</v>
      </c>
      <c r="B81" s="42" t="s">
        <v>153</v>
      </c>
      <c r="C81" s="46">
        <v>5138.8</v>
      </c>
      <c r="D81" s="47">
        <v>858</v>
      </c>
      <c r="E81" s="48">
        <f t="shared" si="3"/>
        <v>16.696505020627384</v>
      </c>
      <c r="F81" s="46">
        <v>5405.4</v>
      </c>
    </row>
    <row r="82" spans="1:6" x14ac:dyDescent="0.25">
      <c r="A82" s="41" t="s">
        <v>112</v>
      </c>
      <c r="B82" s="42" t="s">
        <v>154</v>
      </c>
      <c r="C82" s="40">
        <f>C83</f>
        <v>300</v>
      </c>
      <c r="D82" s="43">
        <f>D83</f>
        <v>96</v>
      </c>
      <c r="E82" s="44">
        <f t="shared" si="3"/>
        <v>32</v>
      </c>
      <c r="F82" s="40">
        <f>F83</f>
        <v>300</v>
      </c>
    </row>
    <row r="83" spans="1:6" x14ac:dyDescent="0.25">
      <c r="A83" s="45" t="s">
        <v>113</v>
      </c>
      <c r="B83" s="42" t="s">
        <v>155</v>
      </c>
      <c r="C83" s="46">
        <v>300</v>
      </c>
      <c r="D83" s="47">
        <v>96</v>
      </c>
      <c r="E83" s="48">
        <f t="shared" si="3"/>
        <v>32</v>
      </c>
      <c r="F83" s="46">
        <v>300</v>
      </c>
    </row>
    <row r="84" spans="1:6" x14ac:dyDescent="0.25">
      <c r="A84" s="41" t="s">
        <v>114</v>
      </c>
      <c r="B84" s="42" t="s">
        <v>156</v>
      </c>
      <c r="C84" s="40">
        <f>C85</f>
        <v>5131.8999999999996</v>
      </c>
      <c r="D84" s="43">
        <f>D85</f>
        <v>0</v>
      </c>
      <c r="E84" s="44">
        <f t="shared" si="3"/>
        <v>0</v>
      </c>
      <c r="F84" s="40">
        <f>F85</f>
        <v>5131.8999999999996</v>
      </c>
    </row>
    <row r="85" spans="1:6" x14ac:dyDescent="0.25">
      <c r="A85" s="45" t="s">
        <v>115</v>
      </c>
      <c r="B85" s="42" t="s">
        <v>157</v>
      </c>
      <c r="C85" s="46">
        <v>5131.8999999999996</v>
      </c>
      <c r="D85" s="47">
        <v>0</v>
      </c>
      <c r="E85" s="48">
        <f t="shared" si="3"/>
        <v>0</v>
      </c>
      <c r="F85" s="46">
        <v>5131.8999999999996</v>
      </c>
    </row>
    <row r="86" spans="1:6" x14ac:dyDescent="0.25">
      <c r="A86" s="41" t="s">
        <v>116</v>
      </c>
      <c r="B86" s="42" t="s">
        <v>158</v>
      </c>
      <c r="C86" s="40">
        <f>C87+C88</f>
        <v>64705.600000000006</v>
      </c>
      <c r="D86" s="40">
        <f>D87+D88</f>
        <v>15663</v>
      </c>
      <c r="E86" s="44">
        <f t="shared" si="3"/>
        <v>24.206560174080757</v>
      </c>
      <c r="F86" s="40">
        <f>F87+F88</f>
        <v>77264.399999999994</v>
      </c>
    </row>
    <row r="87" spans="1:6" x14ac:dyDescent="0.25">
      <c r="A87" s="45" t="s">
        <v>117</v>
      </c>
      <c r="B87" s="42" t="s">
        <v>159</v>
      </c>
      <c r="C87" s="46">
        <v>48155.4</v>
      </c>
      <c r="D87" s="47">
        <v>11484</v>
      </c>
      <c r="E87" s="48">
        <f t="shared" si="3"/>
        <v>23.847792770904196</v>
      </c>
      <c r="F87" s="46">
        <v>60714.2</v>
      </c>
    </row>
    <row r="88" spans="1:6" x14ac:dyDescent="0.25">
      <c r="A88" s="45" t="s">
        <v>118</v>
      </c>
      <c r="B88" s="42" t="s">
        <v>160</v>
      </c>
      <c r="C88" s="46">
        <v>16550.2</v>
      </c>
      <c r="D88" s="47">
        <v>4179</v>
      </c>
      <c r="E88" s="48">
        <f t="shared" si="3"/>
        <v>25.250450145617577</v>
      </c>
      <c r="F88" s="46">
        <v>16550.2</v>
      </c>
    </row>
    <row r="89" spans="1:6" x14ac:dyDescent="0.25">
      <c r="A89" s="39" t="s">
        <v>119</v>
      </c>
      <c r="B89" s="51" t="s">
        <v>161</v>
      </c>
      <c r="C89" s="40">
        <f>C49+C58+C61+C65+C68+C74+C77+C82+C86+C84</f>
        <v>921998.50000000012</v>
      </c>
      <c r="D89" s="40">
        <f>D49+D58+D61+D65+D68+D74+D77+D82+D86+D84</f>
        <v>217186</v>
      </c>
      <c r="E89" s="44">
        <f t="shared" si="3"/>
        <v>23.556003616057943</v>
      </c>
      <c r="F89" s="40">
        <f>F49+F58+F61+F65+F68+F74+F77+F82+F86+F84</f>
        <v>1026867.4</v>
      </c>
    </row>
    <row r="90" spans="1:6" x14ac:dyDescent="0.3">
      <c r="A90" s="52" t="s">
        <v>120</v>
      </c>
      <c r="B90" s="53"/>
      <c r="C90" s="54">
        <v>14700</v>
      </c>
      <c r="D90" s="55">
        <v>2422</v>
      </c>
      <c r="E90" s="44"/>
      <c r="F90" s="54">
        <v>4586.5</v>
      </c>
    </row>
  </sheetData>
  <mergeCells count="2">
    <mergeCell ref="A1:E1"/>
    <mergeCell ref="A48:E48"/>
  </mergeCells>
  <pageMargins left="0.39370078740157483" right="0.19685039370078741" top="0.59055118110236227" bottom="0.39370078740157483" header="0.19685039370078741" footer="0.19685039370078741"/>
  <pageSetup paperSize="9" scale="61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Лист1</vt:lpstr>
      <vt:lpstr>Ожидаемое</vt:lpstr>
      <vt:lpstr>Лист1!Заголовки_для_печати</vt:lpstr>
      <vt:lpstr>Ожидаемое!Заголовки_для_печати</vt:lpstr>
      <vt:lpstr>Лист1!Область_печати</vt:lpstr>
      <vt:lpstr>Ожидаемое!Область_печати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Ирина</cp:lastModifiedBy>
  <cp:lastPrinted>2020-03-04T04:21:32Z</cp:lastPrinted>
  <dcterms:created xsi:type="dcterms:W3CDTF">2018-02-13T00:40:04Z</dcterms:created>
  <dcterms:modified xsi:type="dcterms:W3CDTF">2020-04-10T04:29:48Z</dcterms:modified>
</cp:coreProperties>
</file>